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wie's Files\MyWorks\Yuli\Uwie's\Pasca\MM\Tesis\Materi Kolokium-Sidang\Hasil Analisis\"/>
    </mc:Choice>
  </mc:AlternateContent>
  <bookViews>
    <workbookView xWindow="0" yWindow="0" windowWidth="20490" windowHeight="6855" activeTab="6"/>
  </bookViews>
  <sheets>
    <sheet name=" Rekap Respon detil" sheetId="8" r:id="rId1"/>
    <sheet name="No variabel dan Dimensi" sheetId="7" r:id="rId2"/>
    <sheet name="Analisis Deskriptif" sheetId="6" r:id="rId3"/>
    <sheet name="Top 20 generik produsen" sheetId="3" r:id="rId4"/>
    <sheet name="jumlah sampling kuota" sheetId="2" r:id="rId5"/>
    <sheet name="Persentase rekap respon per dim" sheetId="9" r:id="rId6"/>
    <sheet name="Keterangan Variabel" sheetId="11" r:id="rId7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AB181" i="8"/>
  <c r="Z181" i="8"/>
  <c r="A95" i="9"/>
  <c r="A89" i="9"/>
  <c r="A81" i="9"/>
  <c r="C81" i="9"/>
  <c r="A82" i="9"/>
  <c r="A75" i="9"/>
  <c r="A64" i="9"/>
  <c r="A58" i="9"/>
  <c r="A50" i="9"/>
  <c r="A44" i="9"/>
  <c r="A37" i="9"/>
  <c r="A32" i="9"/>
  <c r="H22" i="6"/>
  <c r="C125" i="9"/>
  <c r="C131" i="9"/>
  <c r="C137" i="9"/>
  <c r="C143" i="9"/>
  <c r="C149" i="9"/>
  <c r="C155" i="9"/>
  <c r="C161" i="9"/>
  <c r="C167" i="9"/>
  <c r="C173" i="9"/>
  <c r="C179" i="9"/>
  <c r="C185" i="9"/>
  <c r="C191" i="9"/>
  <c r="C197" i="9"/>
  <c r="C203" i="9"/>
  <c r="C209" i="9"/>
  <c r="C215" i="9"/>
  <c r="C221" i="9"/>
  <c r="C227" i="9"/>
  <c r="C233" i="9"/>
  <c r="C232" i="9"/>
  <c r="C231" i="9"/>
  <c r="C230" i="9"/>
  <c r="C229" i="9"/>
  <c r="C228" i="9"/>
  <c r="C226" i="9"/>
  <c r="C225" i="9"/>
  <c r="C224" i="9"/>
  <c r="C223" i="9"/>
  <c r="C222" i="9"/>
  <c r="C220" i="9"/>
  <c r="C219" i="9"/>
  <c r="C218" i="9"/>
  <c r="C217" i="9"/>
  <c r="C216" i="9"/>
  <c r="C214" i="9"/>
  <c r="C213" i="9"/>
  <c r="C212" i="9"/>
  <c r="C211" i="9"/>
  <c r="C210" i="9"/>
  <c r="C208" i="9"/>
  <c r="C207" i="9"/>
  <c r="C206" i="9"/>
  <c r="C205" i="9"/>
  <c r="C204" i="9"/>
  <c r="C202" i="9"/>
  <c r="C201" i="9"/>
  <c r="C200" i="9"/>
  <c r="C199" i="9"/>
  <c r="C198" i="9"/>
  <c r="C196" i="9"/>
  <c r="C195" i="9"/>
  <c r="C194" i="9"/>
  <c r="C193" i="9"/>
  <c r="C192" i="9"/>
  <c r="C190" i="9"/>
  <c r="C189" i="9"/>
  <c r="C188" i="9"/>
  <c r="C187" i="9"/>
  <c r="C186" i="9"/>
  <c r="C184" i="9"/>
  <c r="C183" i="9"/>
  <c r="C182" i="9"/>
  <c r="C181" i="9"/>
  <c r="C180" i="9"/>
  <c r="C178" i="9"/>
  <c r="C177" i="9"/>
  <c r="C176" i="9"/>
  <c r="C175" i="9"/>
  <c r="C174" i="9"/>
  <c r="C172" i="9"/>
  <c r="C171" i="9"/>
  <c r="C170" i="9"/>
  <c r="C169" i="9"/>
  <c r="C168" i="9"/>
  <c r="C166" i="9"/>
  <c r="C165" i="9"/>
  <c r="C164" i="9"/>
  <c r="C163" i="9"/>
  <c r="C162" i="9"/>
  <c r="C160" i="9"/>
  <c r="C159" i="9"/>
  <c r="C158" i="9"/>
  <c r="C157" i="9"/>
  <c r="C156" i="9"/>
  <c r="C154" i="9"/>
  <c r="C153" i="9"/>
  <c r="C152" i="9"/>
  <c r="C151" i="9"/>
  <c r="C150" i="9"/>
  <c r="C148" i="9"/>
  <c r="C147" i="9"/>
  <c r="C146" i="9"/>
  <c r="C145" i="9"/>
  <c r="C144" i="9"/>
  <c r="C142" i="9"/>
  <c r="C141" i="9"/>
  <c r="C140" i="9"/>
  <c r="C139" i="9"/>
  <c r="C138" i="9"/>
  <c r="C136" i="9"/>
  <c r="C135" i="9"/>
  <c r="C134" i="9"/>
  <c r="C133" i="9"/>
  <c r="C132" i="9"/>
  <c r="C130" i="9"/>
  <c r="C129" i="9"/>
  <c r="C128" i="9"/>
  <c r="C127" i="9"/>
  <c r="C126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D233" i="9"/>
  <c r="D227" i="9"/>
  <c r="D221" i="9"/>
  <c r="D215" i="9"/>
  <c r="D209" i="9"/>
  <c r="D203" i="9"/>
  <c r="D197" i="9"/>
  <c r="D191" i="9"/>
  <c r="D185" i="9"/>
  <c r="D179" i="9"/>
  <c r="D173" i="9"/>
  <c r="D167" i="9"/>
  <c r="D161" i="9"/>
  <c r="D155" i="9"/>
  <c r="D149" i="9"/>
  <c r="D143" i="9"/>
  <c r="D137" i="9"/>
  <c r="D131" i="9"/>
  <c r="D125" i="9"/>
  <c r="D119" i="9"/>
  <c r="D113" i="9"/>
  <c r="AE181" i="8"/>
  <c r="AD181" i="8"/>
  <c r="R181" i="8"/>
  <c r="AK181" i="8"/>
  <c r="C96" i="9"/>
  <c r="C94" i="9"/>
  <c r="C92" i="9"/>
  <c r="C84" i="9"/>
  <c r="C82" i="9"/>
  <c r="C80" i="9"/>
  <c r="C72" i="9"/>
  <c r="C70" i="9"/>
  <c r="C68" i="9"/>
  <c r="C59" i="9"/>
  <c r="C57" i="9"/>
  <c r="C55" i="9"/>
  <c r="D97" i="9"/>
  <c r="C95" i="9"/>
  <c r="D91" i="9"/>
  <c r="C89" i="9"/>
  <c r="D85" i="9"/>
  <c r="C83" i="9"/>
  <c r="D79" i="9"/>
  <c r="C77" i="9"/>
  <c r="D73" i="9"/>
  <c r="C71" i="9"/>
  <c r="D66" i="9"/>
  <c r="C64" i="9"/>
  <c r="D60" i="9"/>
  <c r="C58" i="9"/>
  <c r="C45" i="9"/>
  <c r="C43" i="9"/>
  <c r="C41" i="9"/>
  <c r="C32" i="9"/>
  <c r="C30" i="9"/>
  <c r="D52" i="9"/>
  <c r="C47" i="9"/>
  <c r="D46" i="9"/>
  <c r="C44" i="9"/>
  <c r="D40" i="9"/>
  <c r="C38" i="9"/>
  <c r="D34" i="9"/>
  <c r="C33" i="9"/>
  <c r="D26" i="9"/>
  <c r="C25" i="9"/>
  <c r="C19" i="9"/>
  <c r="C17" i="9"/>
  <c r="C15" i="9"/>
  <c r="D20" i="9"/>
  <c r="C18" i="9"/>
  <c r="C13" i="9"/>
  <c r="C11" i="9"/>
  <c r="C9" i="9"/>
  <c r="D14" i="9"/>
  <c r="C12" i="9"/>
  <c r="R177" i="8"/>
  <c r="S177" i="8"/>
  <c r="T177" i="8"/>
  <c r="U177" i="8"/>
  <c r="V177" i="8"/>
  <c r="W177" i="8"/>
  <c r="X177" i="8"/>
  <c r="Y177" i="8"/>
  <c r="Z177" i="8"/>
  <c r="AA177" i="8"/>
  <c r="AB177" i="8"/>
  <c r="AC177" i="8"/>
  <c r="AD177" i="8"/>
  <c r="AE177" i="8"/>
  <c r="AF177" i="8"/>
  <c r="AG177" i="8"/>
  <c r="AH177" i="8"/>
  <c r="AI177" i="8"/>
  <c r="AJ177" i="8"/>
  <c r="AK177" i="8"/>
  <c r="AL177" i="8"/>
  <c r="AM177" i="8"/>
  <c r="AN177" i="8"/>
  <c r="AO177" i="8"/>
  <c r="AP177" i="8"/>
  <c r="R176" i="8"/>
  <c r="S176" i="8"/>
  <c r="T176" i="8"/>
  <c r="U176" i="8"/>
  <c r="V176" i="8"/>
  <c r="W176" i="8"/>
  <c r="X176" i="8"/>
  <c r="Y176" i="8"/>
  <c r="Z176" i="8"/>
  <c r="AA176" i="8"/>
  <c r="AB176" i="8"/>
  <c r="AC176" i="8"/>
  <c r="AD176" i="8"/>
  <c r="AE176" i="8"/>
  <c r="AF176" i="8"/>
  <c r="AG176" i="8"/>
  <c r="AH176" i="8"/>
  <c r="AI176" i="8"/>
  <c r="AJ176" i="8"/>
  <c r="AK176" i="8"/>
  <c r="AL176" i="8"/>
  <c r="AM176" i="8"/>
  <c r="AN176" i="8"/>
  <c r="AO176" i="8"/>
  <c r="AP176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Z175" i="8"/>
  <c r="AA175" i="8"/>
  <c r="AB175" i="8"/>
  <c r="AC175" i="8"/>
  <c r="AD175" i="8"/>
  <c r="AE175" i="8"/>
  <c r="AF175" i="8"/>
  <c r="AG175" i="8"/>
  <c r="AH175" i="8"/>
  <c r="AI175" i="8"/>
  <c r="AJ175" i="8"/>
  <c r="AK175" i="8"/>
  <c r="AL175" i="8"/>
  <c r="AM175" i="8"/>
  <c r="AN175" i="8"/>
  <c r="AO175" i="8"/>
  <c r="AP175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Z174" i="8"/>
  <c r="AA174" i="8"/>
  <c r="AB174" i="8"/>
  <c r="AC174" i="8"/>
  <c r="AD174" i="8"/>
  <c r="AE174" i="8"/>
  <c r="AF174" i="8"/>
  <c r="AG174" i="8"/>
  <c r="AH174" i="8"/>
  <c r="AI174" i="8"/>
  <c r="AJ174" i="8"/>
  <c r="AK174" i="8"/>
  <c r="AL174" i="8"/>
  <c r="AM174" i="8"/>
  <c r="AN174" i="8"/>
  <c r="AO174" i="8"/>
  <c r="AP174" i="8"/>
  <c r="R173" i="8"/>
  <c r="R178" i="8"/>
  <c r="S173" i="8"/>
  <c r="T173" i="8"/>
  <c r="T178" i="8"/>
  <c r="U173" i="8"/>
  <c r="V173" i="8"/>
  <c r="V178" i="8"/>
  <c r="W173" i="8"/>
  <c r="X173" i="8"/>
  <c r="X178" i="8"/>
  <c r="Y173" i="8"/>
  <c r="Z173" i="8"/>
  <c r="Z178" i="8"/>
  <c r="AA173" i="8"/>
  <c r="AB173" i="8"/>
  <c r="AB178" i="8"/>
  <c r="AC173" i="8"/>
  <c r="AD173" i="8"/>
  <c r="AD178" i="8"/>
  <c r="AE173" i="8"/>
  <c r="AF173" i="8"/>
  <c r="AF178" i="8"/>
  <c r="AG173" i="8"/>
  <c r="AH173" i="8"/>
  <c r="AH178" i="8"/>
  <c r="AI173" i="8"/>
  <c r="AJ173" i="8"/>
  <c r="AJ178" i="8"/>
  <c r="AK173" i="8"/>
  <c r="AL173" i="8"/>
  <c r="AM173" i="8"/>
  <c r="AN173" i="8"/>
  <c r="AO173" i="8"/>
  <c r="AP173" i="8"/>
  <c r="I177" i="8"/>
  <c r="J177" i="8"/>
  <c r="K177" i="8"/>
  <c r="L177" i="8"/>
  <c r="M177" i="8"/>
  <c r="N177" i="8"/>
  <c r="O177" i="8"/>
  <c r="P177" i="8"/>
  <c r="Q177" i="8"/>
  <c r="I176" i="8"/>
  <c r="J176" i="8"/>
  <c r="K176" i="8"/>
  <c r="L176" i="8"/>
  <c r="M176" i="8"/>
  <c r="N176" i="8"/>
  <c r="O176" i="8"/>
  <c r="P176" i="8"/>
  <c r="Q176" i="8"/>
  <c r="I173" i="8"/>
  <c r="J173" i="8"/>
  <c r="J178" i="8"/>
  <c r="K173" i="8"/>
  <c r="L173" i="8"/>
  <c r="L178" i="8"/>
  <c r="M173" i="8"/>
  <c r="N173" i="8"/>
  <c r="N178" i="8"/>
  <c r="O173" i="8"/>
  <c r="P173" i="8"/>
  <c r="P178" i="8"/>
  <c r="Q173" i="8"/>
  <c r="I178" i="8"/>
  <c r="AK178" i="8"/>
  <c r="AI178" i="8"/>
  <c r="AE178" i="8"/>
  <c r="AA178" i="8"/>
  <c r="W178" i="8"/>
  <c r="S178" i="8"/>
  <c r="AG178" i="8"/>
  <c r="AC178" i="8"/>
  <c r="Y178" i="8"/>
  <c r="U178" i="8"/>
  <c r="Q178" i="8"/>
  <c r="O178" i="8"/>
  <c r="M178" i="8"/>
  <c r="K178" i="8"/>
  <c r="AM178" i="8"/>
  <c r="AL178" i="8"/>
  <c r="AO178" i="8"/>
  <c r="AN178" i="8"/>
  <c r="AP178" i="8"/>
  <c r="C46" i="9"/>
  <c r="C85" i="9"/>
  <c r="C97" i="9"/>
  <c r="C22" i="9"/>
  <c r="C24" i="9"/>
  <c r="C35" i="9"/>
  <c r="C37" i="9"/>
  <c r="C39" i="9"/>
  <c r="C49" i="9"/>
  <c r="C51" i="9"/>
  <c r="C48" i="9"/>
  <c r="C61" i="9"/>
  <c r="C63" i="9"/>
  <c r="C65" i="9"/>
  <c r="C74" i="9"/>
  <c r="C76" i="9"/>
  <c r="C78" i="9"/>
  <c r="C86" i="9"/>
  <c r="C88" i="9"/>
  <c r="C90" i="9"/>
  <c r="C10" i="9"/>
  <c r="C16" i="9"/>
  <c r="C20" i="9"/>
  <c r="C21" i="9"/>
  <c r="C26" i="9"/>
  <c r="C23" i="9"/>
  <c r="C29" i="9"/>
  <c r="C34" i="9"/>
  <c r="C31" i="9"/>
  <c r="C36" i="9"/>
  <c r="C42" i="9"/>
  <c r="C50" i="9"/>
  <c r="C56" i="9"/>
  <c r="C60" i="9"/>
  <c r="C62" i="9"/>
  <c r="C69" i="9"/>
  <c r="C73" i="9"/>
  <c r="C75" i="9"/>
  <c r="C87" i="9"/>
  <c r="C93" i="9"/>
  <c r="C52" i="9"/>
  <c r="C14" i="9"/>
  <c r="C79" i="9"/>
  <c r="C91" i="9"/>
  <c r="C66" i="9"/>
  <c r="C40" i="9"/>
  <c r="D8" i="9"/>
  <c r="C7" i="9"/>
  <c r="H177" i="8"/>
  <c r="H176" i="8"/>
  <c r="H175" i="8"/>
  <c r="H174" i="8"/>
  <c r="H173" i="8"/>
  <c r="E220" i="8"/>
  <c r="E217" i="8"/>
  <c r="E213" i="8"/>
  <c r="E212" i="8"/>
  <c r="E210" i="8"/>
  <c r="E209" i="8"/>
  <c r="E206" i="8"/>
  <c r="E203" i="8"/>
  <c r="D196" i="8"/>
  <c r="D193" i="8"/>
  <c r="F192" i="8"/>
  <c r="D192" i="8"/>
  <c r="F191" i="8"/>
  <c r="D191" i="8"/>
  <c r="F190" i="8"/>
  <c r="F193" i="8"/>
  <c r="D190" i="8"/>
  <c r="D201" i="8"/>
  <c r="F186" i="8"/>
  <c r="F185" i="8"/>
  <c r="X181" i="8"/>
  <c r="AP180" i="8"/>
  <c r="AO180" i="8"/>
  <c r="AN180" i="8"/>
  <c r="AM180" i="8"/>
  <c r="AL180" i="8"/>
  <c r="AK180" i="8"/>
  <c r="AJ180" i="8"/>
  <c r="AI180" i="8"/>
  <c r="AH180" i="8"/>
  <c r="AH181" i="8"/>
  <c r="AG180" i="8"/>
  <c r="AF180" i="8"/>
  <c r="AF181" i="8"/>
  <c r="AE180" i="8"/>
  <c r="AD180" i="8"/>
  <c r="AC180" i="8"/>
  <c r="AB180" i="8"/>
  <c r="AA180" i="8"/>
  <c r="Z180" i="8"/>
  <c r="Y180" i="8"/>
  <c r="X180" i="8"/>
  <c r="W180" i="8"/>
  <c r="V180" i="8"/>
  <c r="V181" i="8"/>
  <c r="U180" i="8"/>
  <c r="T180" i="8"/>
  <c r="S180" i="8"/>
  <c r="R180" i="8"/>
  <c r="R183" i="8"/>
  <c r="Q180" i="8"/>
  <c r="P180" i="8"/>
  <c r="P181" i="8"/>
  <c r="O180" i="8"/>
  <c r="N180" i="8"/>
  <c r="M180" i="8"/>
  <c r="L180" i="8"/>
  <c r="K180" i="8"/>
  <c r="J180" i="8"/>
  <c r="I180" i="8"/>
  <c r="H180" i="8"/>
  <c r="H181" i="8"/>
  <c r="L181" i="8"/>
  <c r="H182" i="8"/>
  <c r="Y181" i="8"/>
  <c r="V182" i="8"/>
  <c r="AF182" i="8"/>
  <c r="C4" i="9"/>
  <c r="C6" i="9"/>
  <c r="C3" i="9"/>
  <c r="C5" i="9"/>
  <c r="C8" i="9"/>
  <c r="AN181" i="8"/>
  <c r="H178" i="8"/>
  <c r="E226" i="8"/>
  <c r="G191" i="8"/>
  <c r="AK183" i="8"/>
  <c r="E44" i="6"/>
  <c r="E45" i="6"/>
  <c r="B62" i="6"/>
  <c r="E46" i="6"/>
  <c r="F42" i="6"/>
  <c r="F43" i="6"/>
  <c r="F44" i="6"/>
  <c r="F45" i="6"/>
  <c r="F46" i="6"/>
  <c r="B32" i="6"/>
  <c r="C25" i="6"/>
  <c r="C27" i="6"/>
  <c r="C23" i="6"/>
  <c r="C28" i="6"/>
  <c r="C22" i="6"/>
  <c r="C29" i="6"/>
  <c r="C26" i="6"/>
  <c r="F22" i="6"/>
  <c r="F25" i="6"/>
  <c r="C32" i="6"/>
  <c r="C3" i="6"/>
  <c r="B4" i="6"/>
  <c r="C2" i="6"/>
  <c r="I4" i="6"/>
  <c r="I3" i="6"/>
  <c r="I2" i="6"/>
  <c r="I5" i="6"/>
  <c r="D19" i="2"/>
</calcChain>
</file>

<file path=xl/sharedStrings.xml><?xml version="1.0" encoding="utf-8"?>
<sst xmlns="http://schemas.openxmlformats.org/spreadsheetml/2006/main" count="1279" uniqueCount="385">
  <si>
    <t>No</t>
  </si>
  <si>
    <t>Samco Farma</t>
  </si>
  <si>
    <t>Mersifarma</t>
  </si>
  <si>
    <t>Gracia Pharmindo</t>
  </si>
  <si>
    <t>Novo Nordisk</t>
  </si>
  <si>
    <t>Galenium Pharmacia</t>
  </si>
  <si>
    <t>Menjangan Sakti</t>
  </si>
  <si>
    <t>Combiphar</t>
  </si>
  <si>
    <t>Hermed</t>
  </si>
  <si>
    <t>Hexpharm Jaya</t>
  </si>
  <si>
    <t>Sanbe Farma</t>
  </si>
  <si>
    <t>Mitsubishi Tanabe Pharma Indonesia</t>
  </si>
  <si>
    <t>Kimia Farma</t>
  </si>
  <si>
    <t>Kalbe Farma</t>
  </si>
  <si>
    <t>Tunggal Idaman Abadi</t>
  </si>
  <si>
    <t>Boehringer Ingelheim</t>
  </si>
  <si>
    <t>Mundipharma Healthcare Indonesia</t>
  </si>
  <si>
    <t>Errita Pharma</t>
  </si>
  <si>
    <t>Indofarma</t>
  </si>
  <si>
    <t>Bayer</t>
  </si>
  <si>
    <t>Gratia Husada Farma (HUFA)</t>
  </si>
  <si>
    <t>Dexa Medica</t>
  </si>
  <si>
    <t>Dankos</t>
  </si>
  <si>
    <t>Novell Pharm</t>
  </si>
  <si>
    <t>Phapros</t>
  </si>
  <si>
    <t>Tropica Mas Pharm</t>
  </si>
  <si>
    <t>Ethica</t>
  </si>
  <si>
    <t>Pharos</t>
  </si>
  <si>
    <t>Novartis</t>
  </si>
  <si>
    <t>Guardian Pharmatama</t>
  </si>
  <si>
    <t>Lapi Laboratories</t>
  </si>
  <si>
    <t>Yung Shin Parmaceutical</t>
  </si>
  <si>
    <t>Triyasa Nagamas Farma</t>
  </si>
  <si>
    <t>Solas langgeng</t>
  </si>
  <si>
    <t>Astra Zeneca Indonesia</t>
  </si>
  <si>
    <t>Finusolprima Farma International</t>
  </si>
  <si>
    <t>Cendo Pharmaceutical Industries</t>
  </si>
  <si>
    <t>Rp 1.682.542 juta</t>
  </si>
  <si>
    <t>Rp 916.142 juta</t>
  </si>
  <si>
    <t>Rp 773.006 juta</t>
  </si>
  <si>
    <t>Rp 751.332 juta</t>
  </si>
  <si>
    <t>Rp 690.575 juta</t>
  </si>
  <si>
    <t>Rp 537.484 juta</t>
  </si>
  <si>
    <t>Rp 241.118 juta</t>
  </si>
  <si>
    <t>Rp 178.464 juta</t>
  </si>
  <si>
    <t>Nama Perusahaan</t>
  </si>
  <si>
    <t>Nilai penjualan 2018</t>
  </si>
  <si>
    <t>Ikapharmindo</t>
  </si>
  <si>
    <t>Rp 97.560 juta</t>
  </si>
  <si>
    <t>Rp 94.012 juta</t>
  </si>
  <si>
    <t>Otto</t>
  </si>
  <si>
    <t>Rp 78.045 juta</t>
  </si>
  <si>
    <t>Biofarma</t>
  </si>
  <si>
    <t>Rp 76.002 juta</t>
  </si>
  <si>
    <t>Pfizer</t>
  </si>
  <si>
    <t>Pangsa Pasar (%)</t>
  </si>
  <si>
    <t>GSK Indonesia</t>
  </si>
  <si>
    <t>Pangsa Pasar</t>
  </si>
  <si>
    <t>Bernofarm Pharmaceuticals</t>
  </si>
  <si>
    <t>Rp 322.511 juta</t>
  </si>
  <si>
    <t>Widatra Bhakti</t>
  </si>
  <si>
    <t>Rp 295.780 juta</t>
  </si>
  <si>
    <t>Meiji</t>
  </si>
  <si>
    <t>Rp 153.221 juta</t>
  </si>
  <si>
    <t>Janssen</t>
  </si>
  <si>
    <t>Rp 149.225 juta</t>
  </si>
  <si>
    <t>Prafa</t>
  </si>
  <si>
    <t>Rp 105.351 juta</t>
  </si>
  <si>
    <t>Harsen Laboratories</t>
  </si>
  <si>
    <t>Rp 102.311 juta</t>
  </si>
  <si>
    <t>Ferron Par Pharm</t>
  </si>
  <si>
    <t>Rp 88.501 juta</t>
  </si>
  <si>
    <t>Newport</t>
  </si>
  <si>
    <t>Rp 87.014 juta</t>
  </si>
  <si>
    <t>Strategi Inovasi (X1)</t>
  </si>
  <si>
    <t>Inovasi Produk (X1.1)</t>
  </si>
  <si>
    <t>Inovasi Proses (X1.2)</t>
  </si>
  <si>
    <t>Inovasi Administratif (X1.3)</t>
  </si>
  <si>
    <t>Manajemen Inovasi (X1.4)</t>
  </si>
  <si>
    <t>Total Quality Management (X2)</t>
  </si>
  <si>
    <t>Manajemen Kepemimpinan (X2.1)</t>
  </si>
  <si>
    <t>Komitmen Manajemen (X2.2)</t>
  </si>
  <si>
    <t>Kualitas Pemasok (X2.3)</t>
  </si>
  <si>
    <t>Perbaikan Berkesinambungan (X2.5)</t>
  </si>
  <si>
    <t>Keterlibatan Karyawan (X2.6)</t>
  </si>
  <si>
    <t>Kinerja Bisnis (Y)</t>
  </si>
  <si>
    <t>Sistem Manajemen Kualitas (X2.7)</t>
  </si>
  <si>
    <t>Finansial (Y1.1)</t>
  </si>
  <si>
    <t>Pelanggan (Y1.2)</t>
  </si>
  <si>
    <t>Proses Bisnis Internal (Y1.3)</t>
  </si>
  <si>
    <t>Pembelajaran dan pertumbuhan (Y1.4)</t>
  </si>
  <si>
    <t>No Resp</t>
  </si>
  <si>
    <t>Orientasi pelanggan (X2.4)</t>
  </si>
  <si>
    <t>Bagian/Dept</t>
  </si>
  <si>
    <t>Jabatan Responden</t>
  </si>
  <si>
    <t>Lama Menjabat</t>
  </si>
  <si>
    <t>QA</t>
  </si>
  <si>
    <t>Supervisor</t>
  </si>
  <si>
    <t>Produksi</t>
  </si>
  <si>
    <t>Pengembangan bisnis</t>
  </si>
  <si>
    <t>4 Tahun</t>
  </si>
  <si>
    <t>Purchasing</t>
  </si>
  <si>
    <t>3 tahun</t>
  </si>
  <si>
    <t>Kepala Bagian</t>
  </si>
  <si>
    <t>Produksi Steril</t>
  </si>
  <si>
    <t>1 Tahun</t>
  </si>
  <si>
    <t>Distribusi</t>
  </si>
  <si>
    <t>Manager</t>
  </si>
  <si>
    <t>PPIC dan Logistik</t>
  </si>
  <si>
    <t>4 thn</t>
  </si>
  <si>
    <t>R&amp;D</t>
  </si>
  <si>
    <t>produksi</t>
  </si>
  <si>
    <t>Kepala Seksi</t>
  </si>
  <si>
    <t xml:space="preserve">Manufacturing </t>
  </si>
  <si>
    <t>supervisor</t>
  </si>
  <si>
    <t>Halal</t>
  </si>
  <si>
    <t>1.5 Tahun</t>
  </si>
  <si>
    <t>Quality Assurance</t>
  </si>
  <si>
    <t>Quality Control</t>
  </si>
  <si>
    <t>Production</t>
  </si>
  <si>
    <t>SCM</t>
  </si>
  <si>
    <t xml:space="preserve">Manager </t>
  </si>
  <si>
    <t>10 Tahun</t>
  </si>
  <si>
    <t>Logistik</t>
  </si>
  <si>
    <t>Marketing</t>
  </si>
  <si>
    <t>General Manager</t>
  </si>
  <si>
    <t>Manufacturing Head Quarters</t>
  </si>
  <si>
    <t>QC</t>
  </si>
  <si>
    <t>Maintenance Utility</t>
  </si>
  <si>
    <t>Validasi</t>
  </si>
  <si>
    <t>New Product Development</t>
  </si>
  <si>
    <t>2 Tahun</t>
  </si>
  <si>
    <t>Global Supply Chain</t>
  </si>
  <si>
    <t>Warehouse</t>
  </si>
  <si>
    <t>RA and QA Department</t>
  </si>
  <si>
    <t>Junior Manager</t>
  </si>
  <si>
    <t>Strategic Planning &amp; Corporate Performance Evaluation</t>
  </si>
  <si>
    <t>Medical</t>
  </si>
  <si>
    <t>SCM-PPIC-dispensing</t>
  </si>
  <si>
    <t>Bussines development</t>
  </si>
  <si>
    <t>Regulatory Affairs</t>
  </si>
  <si>
    <t>3 Tahun</t>
  </si>
  <si>
    <t>Quality system</t>
  </si>
  <si>
    <t>marketing</t>
  </si>
  <si>
    <t>10 thn</t>
  </si>
  <si>
    <t>validasi</t>
  </si>
  <si>
    <t>RA</t>
  </si>
  <si>
    <t>HRD GA</t>
  </si>
  <si>
    <t>Gender</t>
  </si>
  <si>
    <t>P</t>
  </si>
  <si>
    <t>L</t>
  </si>
  <si>
    <t>Distribusi/Marketing</t>
  </si>
  <si>
    <t>Direktur</t>
  </si>
  <si>
    <t>Produksi steril</t>
  </si>
  <si>
    <t xml:space="preserve">Supervisor </t>
  </si>
  <si>
    <t>6 Tahun</t>
  </si>
  <si>
    <t>p</t>
  </si>
  <si>
    <t>Ass Manager</t>
  </si>
  <si>
    <t>Human capital</t>
  </si>
  <si>
    <t>R &amp;D</t>
  </si>
  <si>
    <t>QA Release Officer</t>
  </si>
  <si>
    <t xml:space="preserve">PPIC </t>
  </si>
  <si>
    <t xml:space="preserve">Penjualan </t>
  </si>
  <si>
    <t xml:space="preserve">Infrastruktur </t>
  </si>
  <si>
    <t>Operations/Packaging</t>
  </si>
  <si>
    <t>Technical support</t>
  </si>
  <si>
    <t>Senior Manager</t>
  </si>
  <si>
    <t xml:space="preserve">Senior Manager </t>
  </si>
  <si>
    <t>Actavis Indonesia</t>
  </si>
  <si>
    <t>Line produksi</t>
  </si>
  <si>
    <t>Sales</t>
  </si>
  <si>
    <t>Business development</t>
  </si>
  <si>
    <t>Jenis Kelamin</t>
  </si>
  <si>
    <t>Laki-Laki</t>
  </si>
  <si>
    <t>Perempuan</t>
  </si>
  <si>
    <t>Masa Kerja</t>
  </si>
  <si>
    <t>Diatas 5 tahun</t>
  </si>
  <si>
    <t>3-5 tahun</t>
  </si>
  <si>
    <t>dibawah 3 tahun</t>
  </si>
  <si>
    <t>15 Tahun</t>
  </si>
  <si>
    <t>Total</t>
  </si>
  <si>
    <t>20 Tahun</t>
  </si>
  <si>
    <t xml:space="preserve">1 Tahun </t>
  </si>
  <si>
    <t>7 Tahun</t>
  </si>
  <si>
    <t>5 Tahun</t>
  </si>
  <si>
    <t>9 Tahun</t>
  </si>
  <si>
    <t>11 Tahun</t>
  </si>
  <si>
    <t>8 Tahun</t>
  </si>
  <si>
    <t>22 Tahun</t>
  </si>
  <si>
    <t>13 Tahun</t>
  </si>
  <si>
    <t>&gt; 5Tahun</t>
  </si>
  <si>
    <t>&lt; 3 Tahun</t>
  </si>
  <si>
    <t>3-5 Tahun</t>
  </si>
  <si>
    <t>%</t>
  </si>
  <si>
    <t>Jabatan</t>
  </si>
  <si>
    <t>LOB Feed (sales)</t>
  </si>
  <si>
    <t>Marketing (Group product)</t>
  </si>
  <si>
    <t>Senior Supervisor</t>
  </si>
  <si>
    <t>top management</t>
  </si>
  <si>
    <t>low management</t>
  </si>
  <si>
    <t>mid management</t>
  </si>
  <si>
    <t>manager, kabag</t>
  </si>
  <si>
    <t>kasie, supervisor, Ass Manager</t>
  </si>
  <si>
    <t>Direktur, GM dan SM</t>
  </si>
  <si>
    <t>Quality System</t>
  </si>
  <si>
    <t>Departemen</t>
  </si>
  <si>
    <t>Keuangan</t>
  </si>
  <si>
    <t>product development</t>
  </si>
  <si>
    <t>Project Management</t>
  </si>
  <si>
    <t>Marketing (Eksport)</t>
  </si>
  <si>
    <t>Legal/HC</t>
  </si>
  <si>
    <t>Key account (keuangan)</t>
  </si>
  <si>
    <t>Human Capital</t>
  </si>
  <si>
    <t xml:space="preserve">Medical </t>
  </si>
  <si>
    <t>Akuntansi</t>
  </si>
  <si>
    <t>Infrastruktur IT</t>
  </si>
  <si>
    <t>Technical Support/maintenance</t>
  </si>
  <si>
    <t>Logistik/Purchasing</t>
  </si>
  <si>
    <t>Produksi/PPIC</t>
  </si>
  <si>
    <t xml:space="preserve">R&amp;D/Prodev </t>
  </si>
  <si>
    <t>Strategic planning</t>
  </si>
  <si>
    <t>Marketing&amp;Distribusi</t>
  </si>
  <si>
    <t>Sistem Halal</t>
  </si>
  <si>
    <t>TOTAL</t>
  </si>
  <si>
    <t>keuangan</t>
  </si>
  <si>
    <t>HRD</t>
  </si>
  <si>
    <t>Operation</t>
  </si>
  <si>
    <t>Supply chain Management</t>
  </si>
  <si>
    <t>Produksi &amp; PPIC</t>
  </si>
  <si>
    <t>Marketing &amp; Distribusi</t>
  </si>
  <si>
    <t>X1.1-4</t>
  </si>
  <si>
    <t>Inov produk</t>
  </si>
  <si>
    <t>Strategi Inovasi</t>
  </si>
  <si>
    <t>X1.5-8</t>
  </si>
  <si>
    <t>Inov Proses</t>
  </si>
  <si>
    <t>X1.9-10</t>
  </si>
  <si>
    <t>Inov administratif</t>
  </si>
  <si>
    <t>Manajemen Inovasi</t>
  </si>
  <si>
    <t>Manajemen Kepemimpinan</t>
  </si>
  <si>
    <t>Total Quality Management</t>
  </si>
  <si>
    <t>X2.18</t>
  </si>
  <si>
    <t>Komitmen manajemen</t>
  </si>
  <si>
    <t>X2.19-20</t>
  </si>
  <si>
    <t>Kualitas pemasok</t>
  </si>
  <si>
    <t>X2.21-22</t>
  </si>
  <si>
    <t>X2.23</t>
  </si>
  <si>
    <t>X2.24</t>
  </si>
  <si>
    <t>Keterlibatan karyawan</t>
  </si>
  <si>
    <t>Finansial</t>
  </si>
  <si>
    <t>Kinerja Bisnis</t>
  </si>
  <si>
    <t>pelanggan</t>
  </si>
  <si>
    <t>proses bisnis internal</t>
  </si>
  <si>
    <t>Pembelajaran dan Pertumbuhan</t>
  </si>
  <si>
    <t>Average per dimensi</t>
  </si>
  <si>
    <t>Average variabel</t>
  </si>
  <si>
    <t>Jumlah</t>
  </si>
  <si>
    <t>1 (STS)</t>
  </si>
  <si>
    <t>2 (TS)</t>
  </si>
  <si>
    <t>3 (CS)</t>
  </si>
  <si>
    <t>4 (S)</t>
  </si>
  <si>
    <t>5 (S)</t>
  </si>
  <si>
    <t>Total jumlah</t>
  </si>
  <si>
    <t>sangat tidak efektif</t>
  </si>
  <si>
    <t>Tidak efektif</t>
  </si>
  <si>
    <t>Cukup efektif</t>
  </si>
  <si>
    <t>Efektif</t>
  </si>
  <si>
    <t>sangat efektif</t>
  </si>
  <si>
    <t>Persentase</t>
  </si>
  <si>
    <t>Inovasi produk (X1.1)</t>
  </si>
  <si>
    <t>X1.2</t>
  </si>
  <si>
    <t>X1.3</t>
  </si>
  <si>
    <t>X1.4</t>
  </si>
  <si>
    <t>Inovasi Proses</t>
  </si>
  <si>
    <t>X1.5</t>
  </si>
  <si>
    <t>X1.6</t>
  </si>
  <si>
    <t>X1.7</t>
  </si>
  <si>
    <t>X1.8</t>
  </si>
  <si>
    <t>Inovasi administratif</t>
  </si>
  <si>
    <t>X1.9</t>
  </si>
  <si>
    <t>X1.10</t>
  </si>
  <si>
    <t>X1.11</t>
  </si>
  <si>
    <t>X1.12</t>
  </si>
  <si>
    <t>X1.13</t>
  </si>
  <si>
    <t>X1.14</t>
  </si>
  <si>
    <t>Variabel Strategi Inovasi (X1)</t>
  </si>
  <si>
    <t>VARIABEL X2 (TQM)</t>
  </si>
  <si>
    <t>X2.16</t>
  </si>
  <si>
    <t>Sangat Buruk</t>
  </si>
  <si>
    <t>Buruk</t>
  </si>
  <si>
    <t>Kurang baik</t>
  </si>
  <si>
    <t>Baik</t>
  </si>
  <si>
    <t>Sangat baik</t>
  </si>
  <si>
    <t>Sangat Rendah</t>
  </si>
  <si>
    <t>Rendah</t>
  </si>
  <si>
    <t>sangat rendah</t>
  </si>
  <si>
    <t>rendah</t>
  </si>
  <si>
    <t>Cukup tinggi</t>
  </si>
  <si>
    <t>tinggi</t>
  </si>
  <si>
    <t>sangat tinggi</t>
  </si>
  <si>
    <t>sangat tidak sesuai</t>
  </si>
  <si>
    <t>Tidak sesuai</t>
  </si>
  <si>
    <t>Cukup sesuai</t>
  </si>
  <si>
    <t>sesuai</t>
  </si>
  <si>
    <t>sangat sesuai</t>
  </si>
  <si>
    <t>sangat lambat</t>
  </si>
  <si>
    <t>lambat</t>
  </si>
  <si>
    <t>kurang cepat</t>
  </si>
  <si>
    <t xml:space="preserve">cepat </t>
  </si>
  <si>
    <t>sangat cepat</t>
  </si>
  <si>
    <t>Cukup Tinggi</t>
  </si>
  <si>
    <t>Tinggi</t>
  </si>
  <si>
    <t>Sangat Tinggi</t>
  </si>
  <si>
    <t>sangat tidak efisien</t>
  </si>
  <si>
    <t>Tidak efisien</t>
  </si>
  <si>
    <t>Cukup efisien</t>
  </si>
  <si>
    <t>Efisien</t>
  </si>
  <si>
    <t>sangat efisien</t>
  </si>
  <si>
    <t>sangat selaras</t>
  </si>
  <si>
    <t>Tidak selaras</t>
  </si>
  <si>
    <t>Cukup selaras</t>
  </si>
  <si>
    <t>selaras</t>
  </si>
  <si>
    <t>sangat tidak setuju</t>
  </si>
  <si>
    <t>Tidak setuju</t>
  </si>
  <si>
    <t>Cukup setuju</t>
  </si>
  <si>
    <t>setuju</t>
  </si>
  <si>
    <t>sangat setuju</t>
  </si>
  <si>
    <t>X2.17</t>
  </si>
  <si>
    <t>X2.19</t>
  </si>
  <si>
    <t>X2.20</t>
  </si>
  <si>
    <t>X2.21</t>
  </si>
  <si>
    <t>X2.22</t>
  </si>
  <si>
    <t>tdk valid</t>
  </si>
  <si>
    <t>X2.15</t>
  </si>
  <si>
    <t>Y.25</t>
  </si>
  <si>
    <t>Y.26</t>
  </si>
  <si>
    <t>Y.27</t>
  </si>
  <si>
    <t>Y.28</t>
  </si>
  <si>
    <t>Y.29</t>
  </si>
  <si>
    <t>Y.30</t>
  </si>
  <si>
    <t>Y.31</t>
  </si>
  <si>
    <t>Y.32</t>
  </si>
  <si>
    <t>Y.33</t>
  </si>
  <si>
    <t>Y.34</t>
  </si>
  <si>
    <t>Y.35</t>
  </si>
  <si>
    <t>X1.11-14</t>
  </si>
  <si>
    <t>X2.15-16</t>
  </si>
  <si>
    <t>Y.25-26</t>
  </si>
  <si>
    <t>revisi</t>
  </si>
  <si>
    <t>Y.27-29</t>
  </si>
  <si>
    <t>Y.30-32</t>
  </si>
  <si>
    <t>Y.33-35</t>
  </si>
  <si>
    <t>Memenuhi syarat</t>
  </si>
  <si>
    <t>Tidak Memenuhi Syarat</t>
  </si>
  <si>
    <t>index inovasi indonesia</t>
  </si>
  <si>
    <t>Tahun 2011</t>
  </si>
  <si>
    <t>Tahun 2012</t>
  </si>
  <si>
    <t>Tahun 2013</t>
  </si>
  <si>
    <t>Tahun 2014</t>
  </si>
  <si>
    <t>Tahun 2015</t>
  </si>
  <si>
    <t>Tahun 2016</t>
  </si>
  <si>
    <t>Tahun 2017</t>
  </si>
  <si>
    <t>Tahun 2018</t>
  </si>
  <si>
    <t>sangat tidak tepat</t>
  </si>
  <si>
    <t>Tidak tepat</t>
  </si>
  <si>
    <t>Cukup tepat</t>
  </si>
  <si>
    <t>Tepat</t>
  </si>
  <si>
    <t>Sangat Tepat</t>
  </si>
  <si>
    <t>sangat tidak selaras</t>
  </si>
  <si>
    <t>Perbaikan berkesinambungan</t>
  </si>
  <si>
    <t>Orientasi pelanggan</t>
  </si>
  <si>
    <t>sistem manajemen kualitas</t>
  </si>
  <si>
    <t>X1.1</t>
  </si>
  <si>
    <t xml:space="preserve"> (X2.5)</t>
  </si>
  <si>
    <t>Perbaikan Berkesinambungan (X2.2)</t>
  </si>
  <si>
    <t>Komitmen Manajemen (X2.3)</t>
  </si>
  <si>
    <t>Kualitas pemasok (X2.4)</t>
  </si>
  <si>
    <t>sangat tidak terimplementasi</t>
  </si>
  <si>
    <t>Tidak terimplementasi</t>
  </si>
  <si>
    <t>Cukup terimplementasi</t>
  </si>
  <si>
    <t>Terimplementasi</t>
  </si>
  <si>
    <t>sangat terimplementasi</t>
  </si>
  <si>
    <t>Perusahaan lain</t>
  </si>
  <si>
    <t>Produsen lainnya</t>
  </si>
  <si>
    <t>Rp 505.104 Juta</t>
  </si>
  <si>
    <t>RP 7.925.300 Juta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</si>
</sst>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0.0%"/>
  </numFmts>
  <fonts count="1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2"/>
      <color rgb="FFFFFFFF"/>
      <name val="Corbel"/>
      <family val="2"/>
    </font>
    <font>
      <sz val="12"/>
      <color rgb="FF000000"/>
      <name val="Corbe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Corbe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0AD00"/>
        <bgColor indexed="64"/>
      </patternFill>
    </fill>
    <fill>
      <patternFill patternType="solid">
        <fgColor rgb="FFF9E3CB"/>
        <bgColor indexed="64"/>
      </patternFill>
    </fill>
    <fill>
      <patternFill patternType="solid">
        <fgColor rgb="FFFCF1E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3">
    <xf numFmtId="0" fontId="0" fillId="0" borderId="0"/>
    <xf numFmtId="0" fontId="6" fillId="0" borderId="0"/>
    <xf numFmtId="9" fontId="12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0" borderId="0" xfId="0" applyFont="1"/>
    <xf numFmtId="0" fontId="4" fillId="7" borderId="1" xfId="0" applyFont="1" applyFill="1" applyBorder="1" applyAlignment="1">
      <alignment horizontal="center" vertical="center" wrapText="1" readingOrder="1"/>
    </xf>
    <xf numFmtId="0" fontId="4" fillId="7" borderId="2" xfId="0" applyFont="1" applyFill="1" applyBorder="1" applyAlignment="1">
      <alignment horizontal="center" vertical="center" wrapText="1" readingOrder="1"/>
    </xf>
    <xf numFmtId="0" fontId="5" fillId="8" borderId="2" xfId="0" applyFont="1" applyFill="1" applyBorder="1" applyAlignment="1">
      <alignment horizontal="center" vertical="center" wrapText="1" readingOrder="1"/>
    </xf>
    <xf numFmtId="10" fontId="5" fillId="8" borderId="2" xfId="0" applyNumberFormat="1" applyFont="1" applyFill="1" applyBorder="1" applyAlignment="1">
      <alignment horizontal="center" vertical="center" wrapText="1" readingOrder="1"/>
    </xf>
    <xf numFmtId="0" fontId="4" fillId="7" borderId="3" xfId="0" applyFont="1" applyFill="1" applyBorder="1" applyAlignment="1">
      <alignment horizontal="center" vertical="center" wrapText="1" readingOrder="1"/>
    </xf>
    <xf numFmtId="0" fontId="5" fillId="9" borderId="3" xfId="0" applyFont="1" applyFill="1" applyBorder="1" applyAlignment="1">
      <alignment horizontal="center" vertical="center" wrapText="1" readingOrder="1"/>
    </xf>
    <xf numFmtId="10" fontId="5" fillId="9" borderId="3" xfId="0" applyNumberFormat="1" applyFont="1" applyFill="1" applyBorder="1" applyAlignment="1">
      <alignment horizontal="center" vertical="center" wrapText="1" readingOrder="1"/>
    </xf>
    <xf numFmtId="0" fontId="5" fillId="8" borderId="3" xfId="0" applyFont="1" applyFill="1" applyBorder="1" applyAlignment="1">
      <alignment horizontal="center" vertical="center" wrapText="1" readingOrder="1"/>
    </xf>
    <xf numFmtId="10" fontId="5" fillId="8" borderId="3" xfId="0" applyNumberFormat="1" applyFont="1" applyFill="1" applyBorder="1" applyAlignment="1">
      <alignment horizontal="center" vertical="center" wrapText="1" readingOrder="1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Fill="1" applyBorder="1"/>
    <xf numFmtId="0" fontId="0" fillId="4" borderId="4" xfId="0" applyFill="1" applyBorder="1"/>
    <xf numFmtId="0" fontId="0" fillId="5" borderId="4" xfId="0" applyFill="1" applyBorder="1"/>
    <xf numFmtId="0" fontId="2" fillId="0" borderId="4" xfId="0" applyFont="1" applyFill="1" applyBorder="1"/>
    <xf numFmtId="0" fontId="2" fillId="0" borderId="4" xfId="0" applyFont="1" applyBorder="1"/>
    <xf numFmtId="0" fontId="8" fillId="0" borderId="4" xfId="1" applyFont="1" applyBorder="1"/>
    <xf numFmtId="0" fontId="7" fillId="0" borderId="4" xfId="1" applyFont="1" applyBorder="1" applyAlignment="1"/>
    <xf numFmtId="0" fontId="6" fillId="0" borderId="4" xfId="1" applyFont="1" applyBorder="1" applyAlignment="1"/>
    <xf numFmtId="0" fontId="11" fillId="0" borderId="4" xfId="1" applyFont="1" applyBorder="1" applyAlignment="1"/>
    <xf numFmtId="0" fontId="10" fillId="0" borderId="4" xfId="1" applyFont="1" applyBorder="1" applyAlignment="1">
      <alignment wrapText="1"/>
    </xf>
    <xf numFmtId="0" fontId="11" fillId="0" borderId="4" xfId="1" applyFont="1" applyFill="1" applyBorder="1" applyAlignment="1"/>
    <xf numFmtId="0" fontId="7" fillId="0" borderId="4" xfId="1" applyFont="1" applyFill="1" applyBorder="1" applyAlignment="1"/>
    <xf numFmtId="0" fontId="3" fillId="0" borderId="4" xfId="0" applyFont="1" applyBorder="1"/>
    <xf numFmtId="0" fontId="11" fillId="0" borderId="0" xfId="0" applyFont="1" applyAlignment="1"/>
    <xf numFmtId="0" fontId="0" fillId="0" borderId="4" xfId="1" applyFont="1" applyBorder="1" applyAlignment="1"/>
    <xf numFmtId="0" fontId="10" fillId="0" borderId="4" xfId="1" applyFont="1" applyBorder="1" applyAlignment="1"/>
    <xf numFmtId="0" fontId="3" fillId="0" borderId="4" xfId="0" applyFont="1" applyFill="1" applyBorder="1"/>
    <xf numFmtId="0" fontId="0" fillId="0" borderId="5" xfId="0" applyFill="1" applyBorder="1"/>
    <xf numFmtId="16" fontId="0" fillId="0" borderId="0" xfId="0" applyNumberFormat="1"/>
    <xf numFmtId="0" fontId="7" fillId="6" borderId="4" xfId="1" applyFont="1" applyFill="1" applyBorder="1" applyAlignment="1"/>
    <xf numFmtId="0" fontId="6" fillId="6" borderId="4" xfId="1" applyFont="1" applyFill="1" applyBorder="1" applyAlignment="1"/>
    <xf numFmtId="0" fontId="0" fillId="6" borderId="4" xfId="0" applyFill="1" applyBorder="1"/>
    <xf numFmtId="2" fontId="0" fillId="0" borderId="0" xfId="0" applyNumberFormat="1"/>
    <xf numFmtId="0" fontId="1" fillId="0" borderId="5" xfId="0" applyFont="1" applyFill="1" applyBorder="1"/>
    <xf numFmtId="1" fontId="0" fillId="0" borderId="0" xfId="0" applyNumberFormat="1"/>
    <xf numFmtId="0" fontId="0" fillId="10" borderId="0" xfId="0" applyFill="1"/>
    <xf numFmtId="0" fontId="0" fillId="11" borderId="0" xfId="0" applyFill="1"/>
    <xf numFmtId="0" fontId="0" fillId="0" borderId="0" xfId="0" applyBorder="1"/>
    <xf numFmtId="0" fontId="0" fillId="0" borderId="5" xfId="0" applyBorder="1"/>
    <xf numFmtId="165" fontId="7" fillId="0" borderId="0" xfId="1" applyNumberFormat="1" applyFont="1" applyBorder="1" applyAlignment="1"/>
    <xf numFmtId="2" fontId="7" fillId="0" borderId="0" xfId="1" applyNumberFormat="1" applyFont="1" applyBorder="1" applyAlignment="1"/>
    <xf numFmtId="0" fontId="1" fillId="0" borderId="0" xfId="0" applyFont="1" applyFill="1" applyBorder="1" applyAlignment="1">
      <alignment wrapText="1"/>
    </xf>
    <xf numFmtId="2" fontId="8" fillId="0" borderId="0" xfId="1" applyNumberFormat="1" applyFont="1" applyFill="1" applyBorder="1" applyAlignment="1"/>
    <xf numFmtId="2" fontId="8" fillId="12" borderId="0" xfId="1" applyNumberFormat="1" applyFont="1" applyFill="1" applyBorder="1" applyAlignment="1"/>
    <xf numFmtId="2" fontId="8" fillId="2" borderId="0" xfId="1" applyNumberFormat="1" applyFont="1" applyFill="1" applyBorder="1" applyAlignment="1"/>
    <xf numFmtId="2" fontId="7" fillId="0" borderId="0" xfId="1" applyNumberFormat="1" applyFont="1" applyFill="1" applyBorder="1" applyAlignment="1"/>
    <xf numFmtId="2" fontId="8" fillId="4" borderId="0" xfId="1" applyNumberFormat="1" applyFont="1" applyFill="1" applyBorder="1" applyAlignment="1"/>
    <xf numFmtId="2" fontId="9" fillId="13" borderId="0" xfId="1" applyNumberFormat="1" applyFont="1" applyFill="1" applyBorder="1" applyAlignment="1"/>
    <xf numFmtId="0" fontId="7" fillId="0" borderId="0" xfId="1" applyFont="1" applyBorder="1" applyAlignment="1"/>
    <xf numFmtId="0" fontId="0" fillId="0" borderId="0" xfId="0" applyFill="1" applyBorder="1"/>
    <xf numFmtId="166" fontId="0" fillId="0" borderId="0" xfId="2" applyNumberFormat="1" applyFont="1"/>
    <xf numFmtId="0" fontId="14" fillId="0" borderId="0" xfId="0" applyFont="1"/>
    <xf numFmtId="166" fontId="14" fillId="0" borderId="0" xfId="2" applyNumberFormat="1" applyFont="1"/>
    <xf numFmtId="166" fontId="15" fillId="0" borderId="0" xfId="2" applyNumberFormat="1" applyFont="1"/>
    <xf numFmtId="0" fontId="15" fillId="0" borderId="0" xfId="0" applyFont="1"/>
    <xf numFmtId="0" fontId="13" fillId="0" borderId="0" xfId="0" applyFont="1" applyBorder="1" applyAlignment="1">
      <alignment horizontal="left" vertical="center" wrapText="1"/>
    </xf>
    <xf numFmtId="166" fontId="1" fillId="0" borderId="0" xfId="2" applyNumberFormat="1" applyFont="1"/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 wrapText="1"/>
    </xf>
    <xf numFmtId="166" fontId="0" fillId="0" borderId="0" xfId="0" applyNumberFormat="1"/>
    <xf numFmtId="0" fontId="14" fillId="2" borderId="0" xfId="0" applyFont="1" applyFill="1"/>
    <xf numFmtId="0" fontId="1" fillId="0" borderId="4" xfId="0" applyFont="1" applyFill="1" applyBorder="1"/>
    <xf numFmtId="0" fontId="5" fillId="8" borderId="8" xfId="0" applyFont="1" applyFill="1" applyBorder="1" applyAlignment="1">
      <alignment horizontal="center" vertical="center" wrapText="1" readingOrder="1"/>
    </xf>
    <xf numFmtId="0" fontId="16" fillId="9" borderId="8" xfId="0" applyFont="1" applyFill="1" applyBorder="1" applyAlignment="1">
      <alignment horizontal="center" vertical="center" wrapText="1" readingOrder="1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793107383316285E-3"/>
                  <c:y val="-9.8889986491522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d-ID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536231884057958E-2"/>
                      <c:h val="7.7385222427224787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3.8681577846247481E-3"/>
                  <c:y val="-8.8000841928443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'Analisis Deskriptif'!$A$2:$A$3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'Analisis Deskriptif'!$B$2:$B$3</c:f>
              <c:numCache>
                <c:formatCode>General</c:formatCode>
                <c:ptCount val="2"/>
                <c:pt idx="0">
                  <c:v>78</c:v>
                </c:pt>
                <c:pt idx="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72255121002441"/>
          <c:y val="0.39104017310374173"/>
          <c:w val="0.21423888129686269"/>
          <c:h val="0.27603051075466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Masa Kerja Responden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'Analisis Deskriptif'!$G$2:$G$4</c:f>
              <c:strCache>
                <c:ptCount val="3"/>
                <c:pt idx="0">
                  <c:v>Diatas 5 tahun</c:v>
                </c:pt>
                <c:pt idx="1">
                  <c:v>3-5 tahun</c:v>
                </c:pt>
                <c:pt idx="2">
                  <c:v>dibawah 3 tahun</c:v>
                </c:pt>
              </c:strCache>
            </c:strRef>
          </c:cat>
          <c:val>
            <c:numRef>
              <c:f>'Analisis Deskriptif'!$H$2:$H$4</c:f>
              <c:numCache>
                <c:formatCode>General</c:formatCode>
                <c:ptCount val="3"/>
                <c:pt idx="0">
                  <c:v>26</c:v>
                </c:pt>
                <c:pt idx="1">
                  <c:v>107</c:v>
                </c:pt>
                <c:pt idx="2">
                  <c:v>35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'Analisis Deskriptif'!$G$2:$G$4</c:f>
              <c:strCache>
                <c:ptCount val="3"/>
                <c:pt idx="0">
                  <c:v>Diatas 5 tahun</c:v>
                </c:pt>
                <c:pt idx="1">
                  <c:v>3-5 tahun</c:v>
                </c:pt>
                <c:pt idx="2">
                  <c:v>dibawah 3 tahun</c:v>
                </c:pt>
              </c:strCache>
            </c:strRef>
          </c:cat>
          <c:val>
            <c:numRef>
              <c:f>'Analisis Deskriptif'!$I$2:$I$4</c:f>
              <c:numCache>
                <c:formatCode>0.00</c:formatCode>
                <c:ptCount val="3"/>
                <c:pt idx="0">
                  <c:v>15.476190476190476</c:v>
                </c:pt>
                <c:pt idx="1">
                  <c:v>63.69047619047619</c:v>
                </c:pt>
                <c:pt idx="2">
                  <c:v>20.833333333333336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Jabatan Responden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'Analisis Deskriptif'!$A$22:$A$31</c:f>
              <c:strCache>
                <c:ptCount val="10"/>
                <c:pt idx="0">
                  <c:v>Manager</c:v>
                </c:pt>
                <c:pt idx="1">
                  <c:v>Kepala Bagian</c:v>
                </c:pt>
                <c:pt idx="2">
                  <c:v>Supervisor</c:v>
                </c:pt>
                <c:pt idx="3">
                  <c:v>Ass Manager</c:v>
                </c:pt>
                <c:pt idx="4">
                  <c:v>Direktur</c:v>
                </c:pt>
                <c:pt idx="5">
                  <c:v>General Manager</c:v>
                </c:pt>
                <c:pt idx="6">
                  <c:v>Senior Manager</c:v>
                </c:pt>
                <c:pt idx="7">
                  <c:v>Kepala Seksi</c:v>
                </c:pt>
                <c:pt idx="8">
                  <c:v>Senior Supervisor</c:v>
                </c:pt>
                <c:pt idx="9">
                  <c:v>Junior Manager</c:v>
                </c:pt>
              </c:strCache>
            </c:strRef>
          </c:cat>
          <c:val>
            <c:numRef>
              <c:f>'Analisis Deskriptif'!$B$22:$B$31</c:f>
              <c:numCache>
                <c:formatCode>General</c:formatCode>
                <c:ptCount val="10"/>
                <c:pt idx="0">
                  <c:v>87</c:v>
                </c:pt>
                <c:pt idx="1">
                  <c:v>13</c:v>
                </c:pt>
                <c:pt idx="2">
                  <c:v>34</c:v>
                </c:pt>
                <c:pt idx="3">
                  <c:v>26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'Analisis Deskriptif'!$A$42:$A$61</c:f>
              <c:strCache>
                <c:ptCount val="20"/>
                <c:pt idx="0">
                  <c:v>Keuangan</c:v>
                </c:pt>
                <c:pt idx="1">
                  <c:v>Human Capital</c:v>
                </c:pt>
                <c:pt idx="2">
                  <c:v>Produksi &amp; PPIC</c:v>
                </c:pt>
                <c:pt idx="3">
                  <c:v>Regulatory Affairs</c:v>
                </c:pt>
                <c:pt idx="4">
                  <c:v>R&amp;D/Prodev </c:v>
                </c:pt>
                <c:pt idx="5">
                  <c:v>Marketing &amp; Distribusi</c:v>
                </c:pt>
                <c:pt idx="6">
                  <c:v>Quality Assurance</c:v>
                </c:pt>
                <c:pt idx="7">
                  <c:v>Quality Control</c:v>
                </c:pt>
                <c:pt idx="8">
                  <c:v>Medical </c:v>
                </c:pt>
                <c:pt idx="9">
                  <c:v>Supply chain Management</c:v>
                </c:pt>
                <c:pt idx="10">
                  <c:v>Warehouse</c:v>
                </c:pt>
                <c:pt idx="11">
                  <c:v>Validasi</c:v>
                </c:pt>
                <c:pt idx="12">
                  <c:v>Akuntansi</c:v>
                </c:pt>
                <c:pt idx="13">
                  <c:v>Sales</c:v>
                </c:pt>
                <c:pt idx="14">
                  <c:v>Project Management</c:v>
                </c:pt>
                <c:pt idx="15">
                  <c:v>Infrastruktur IT</c:v>
                </c:pt>
                <c:pt idx="16">
                  <c:v>Technical Support/maintenance</c:v>
                </c:pt>
                <c:pt idx="17">
                  <c:v>Logistik/Purchasing</c:v>
                </c:pt>
                <c:pt idx="18">
                  <c:v>Strategic planning</c:v>
                </c:pt>
                <c:pt idx="19">
                  <c:v>Sistem Halal</c:v>
                </c:pt>
              </c:strCache>
            </c:strRef>
          </c:cat>
          <c:val>
            <c:numRef>
              <c:f>'Analisis Deskriptif'!$B$42:$B$61</c:f>
              <c:numCache>
                <c:formatCode>General</c:formatCode>
                <c:ptCount val="20"/>
                <c:pt idx="0">
                  <c:v>2</c:v>
                </c:pt>
                <c:pt idx="1">
                  <c:v>4</c:v>
                </c:pt>
                <c:pt idx="2">
                  <c:v>30</c:v>
                </c:pt>
                <c:pt idx="3">
                  <c:v>11</c:v>
                </c:pt>
                <c:pt idx="4">
                  <c:v>23</c:v>
                </c:pt>
                <c:pt idx="5">
                  <c:v>22</c:v>
                </c:pt>
                <c:pt idx="6">
                  <c:v>23</c:v>
                </c:pt>
                <c:pt idx="7">
                  <c:v>16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9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489741907261596"/>
          <c:y val="0"/>
          <c:w val="0.39510256247667225"/>
          <c:h val="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dim'!$B$3:$B$7</c:f>
              <c:strCache>
                <c:ptCount val="5"/>
                <c:pt idx="0">
                  <c:v>sangat rendah</c:v>
                </c:pt>
                <c:pt idx="1">
                  <c:v>rendah</c:v>
                </c:pt>
                <c:pt idx="2">
                  <c:v>Cukup tinggi</c:v>
                </c:pt>
                <c:pt idx="3">
                  <c:v>tinggi</c:v>
                </c:pt>
                <c:pt idx="4">
                  <c:v>sangat tinggi</c:v>
                </c:pt>
              </c:strCache>
            </c:strRef>
          </c:cat>
          <c:val>
            <c:numRef>
              <c:f>'Persentase rekap respon per dim'!$C$3:$C$7</c:f>
              <c:numCache>
                <c:formatCode>0.0%</c:formatCode>
                <c:ptCount val="5"/>
                <c:pt idx="0">
                  <c:v>2.3809523809523808E-2</c:v>
                </c:pt>
                <c:pt idx="1">
                  <c:v>8.9285714285714288E-2</c:v>
                </c:pt>
                <c:pt idx="2">
                  <c:v>0.14285714285714285</c:v>
                </c:pt>
                <c:pt idx="3">
                  <c:v>0.45238095238095238</c:v>
                </c:pt>
                <c:pt idx="4">
                  <c:v>0.29166666666666669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963120"/>
        <c:axId val="519965296"/>
      </c:barChart>
      <c:catAx>
        <c:axId val="5199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965296"/>
        <c:crosses val="autoZero"/>
        <c:auto val="1"/>
        <c:lblAlgn val="ctr"/>
        <c:lblOffset val="100"/>
        <c:noMultiLvlLbl val="0"/>
      </c:catAx>
      <c:valAx>
        <c:axId val="5199652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9631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X1.2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dim'!$B$9:$B$13</c:f>
              <c:strCache>
                <c:ptCount val="5"/>
                <c:pt idx="0">
                  <c:v>sangat tidak sesuai</c:v>
                </c:pt>
                <c:pt idx="1">
                  <c:v>Tidak sesuai</c:v>
                </c:pt>
                <c:pt idx="2">
                  <c:v>Cukup sesuai</c:v>
                </c:pt>
                <c:pt idx="3">
                  <c:v>sesuai</c:v>
                </c:pt>
                <c:pt idx="4">
                  <c:v>sangat sesuai</c:v>
                </c:pt>
              </c:strCache>
            </c:strRef>
          </c:cat>
          <c:val>
            <c:numRef>
              <c:f>'Persentase rekap respon per dim'!$C$9:$C$13</c:f>
              <c:numCache>
                <c:formatCode>0.0%</c:formatCode>
                <c:ptCount val="5"/>
                <c:pt idx="0">
                  <c:v>2.3809523809523808E-2</c:v>
                </c:pt>
                <c:pt idx="1">
                  <c:v>6.5476190476190479E-2</c:v>
                </c:pt>
                <c:pt idx="2">
                  <c:v>0.34523809523809523</c:v>
                </c:pt>
                <c:pt idx="3">
                  <c:v>0.45833333333333331</c:v>
                </c:pt>
                <c:pt idx="4">
                  <c:v>0.10714285714285714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960944"/>
        <c:axId val="519968016"/>
      </c:barChart>
      <c:catAx>
        <c:axId val="51996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968016"/>
        <c:crosses val="autoZero"/>
        <c:auto val="1"/>
        <c:lblAlgn val="ctr"/>
        <c:lblOffset val="100"/>
        <c:noMultiLvlLbl val="0"/>
      </c:catAx>
      <c:valAx>
        <c:axId val="5199680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96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</a:t>
            </a:r>
            <a:r>
              <a:rPr lang="id-ID"/>
              <a:t>1.3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dim'!$B$15:$B$19</c:f>
              <c:strCache>
                <c:ptCount val="5"/>
                <c:pt idx="0">
                  <c:v>sangat tidak sesuai</c:v>
                </c:pt>
                <c:pt idx="1">
                  <c:v>Tidak sesuai</c:v>
                </c:pt>
                <c:pt idx="2">
                  <c:v>Cukup sesuai</c:v>
                </c:pt>
                <c:pt idx="3">
                  <c:v>sesuai</c:v>
                </c:pt>
                <c:pt idx="4">
                  <c:v>sangat sesuai</c:v>
                </c:pt>
              </c:strCache>
            </c:strRef>
          </c:cat>
          <c:val>
            <c:numRef>
              <c:f>'Persentase rekap respon per dim'!$C$15:$C$19</c:f>
              <c:numCache>
                <c:formatCode>0.0%</c:formatCode>
                <c:ptCount val="5"/>
                <c:pt idx="0">
                  <c:v>2.3809523809523808E-2</c:v>
                </c:pt>
                <c:pt idx="1">
                  <c:v>0.10714285714285714</c:v>
                </c:pt>
                <c:pt idx="2">
                  <c:v>0.19642857142857142</c:v>
                </c:pt>
                <c:pt idx="3">
                  <c:v>0.47023809523809523</c:v>
                </c:pt>
                <c:pt idx="4">
                  <c:v>0.20238095238095238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961488"/>
        <c:axId val="519958224"/>
      </c:barChart>
      <c:catAx>
        <c:axId val="51996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958224"/>
        <c:crosses val="autoZero"/>
        <c:auto val="1"/>
        <c:lblAlgn val="ctr"/>
        <c:lblOffset val="100"/>
        <c:noMultiLvlLbl val="0"/>
      </c:catAx>
      <c:valAx>
        <c:axId val="51995822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96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X1</a:t>
            </a:r>
            <a:r>
              <a:rPr lang="id-ID"/>
              <a:t>.4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dim'!$B$21:$B$25</c:f>
              <c:strCache>
                <c:ptCount val="5"/>
                <c:pt idx="0">
                  <c:v>sangat lambat</c:v>
                </c:pt>
                <c:pt idx="1">
                  <c:v>lambat</c:v>
                </c:pt>
                <c:pt idx="2">
                  <c:v>kurang cepat</c:v>
                </c:pt>
                <c:pt idx="3">
                  <c:v>cepat </c:v>
                </c:pt>
                <c:pt idx="4">
                  <c:v>sangat cepat</c:v>
                </c:pt>
              </c:strCache>
            </c:strRef>
          </c:cat>
          <c:val>
            <c:numRef>
              <c:f>'Persentase rekap respon per dim'!$C$21:$C$25</c:f>
              <c:numCache>
                <c:formatCode>0.0%</c:formatCode>
                <c:ptCount val="5"/>
                <c:pt idx="0">
                  <c:v>3.5714285714285712E-2</c:v>
                </c:pt>
                <c:pt idx="1">
                  <c:v>0.2857142857142857</c:v>
                </c:pt>
                <c:pt idx="2">
                  <c:v>0.30357142857142855</c:v>
                </c:pt>
                <c:pt idx="3">
                  <c:v>0.3392857142857143</c:v>
                </c:pt>
                <c:pt idx="4">
                  <c:v>3.5714285714285712E-2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960400"/>
        <c:axId val="519959312"/>
      </c:barChart>
      <c:catAx>
        <c:axId val="51996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959312"/>
        <c:crosses val="autoZero"/>
        <c:auto val="1"/>
        <c:lblAlgn val="ctr"/>
        <c:lblOffset val="100"/>
        <c:noMultiLvlLbl val="0"/>
      </c:catAx>
      <c:valAx>
        <c:axId val="5199593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96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dim'!$B$29:$B$33</c:f>
              <c:strCache>
                <c:ptCount val="5"/>
                <c:pt idx="0">
                  <c:v>Sangat Rendah</c:v>
                </c:pt>
                <c:pt idx="1">
                  <c:v>Rendah</c:v>
                </c:pt>
                <c:pt idx="2">
                  <c:v>Cukup Tinggi</c:v>
                </c:pt>
                <c:pt idx="3">
                  <c:v>Tinggi</c:v>
                </c:pt>
                <c:pt idx="4">
                  <c:v>Sangat Tinggi</c:v>
                </c:pt>
              </c:strCache>
            </c:strRef>
          </c:cat>
          <c:val>
            <c:numRef>
              <c:f>'Persentase rekap respon per dim'!$C$29:$C$33</c:f>
              <c:numCache>
                <c:formatCode>0.0%</c:formatCode>
                <c:ptCount val="5"/>
                <c:pt idx="0">
                  <c:v>1.1904761904761904E-2</c:v>
                </c:pt>
                <c:pt idx="1">
                  <c:v>0.10119047619047619</c:v>
                </c:pt>
                <c:pt idx="2">
                  <c:v>0.18452380952380953</c:v>
                </c:pt>
                <c:pt idx="3">
                  <c:v>0.5535714285714286</c:v>
                </c:pt>
                <c:pt idx="4">
                  <c:v>0.14880952380952381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967472"/>
        <c:axId val="519963664"/>
      </c:barChart>
      <c:catAx>
        <c:axId val="51996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963664"/>
        <c:crosses val="autoZero"/>
        <c:auto val="1"/>
        <c:lblAlgn val="ctr"/>
        <c:lblOffset val="100"/>
        <c:noMultiLvlLbl val="0"/>
      </c:catAx>
      <c:valAx>
        <c:axId val="5199636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96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X1.7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dim'!$B$41:$B$45</c:f>
              <c:strCache>
                <c:ptCount val="5"/>
                <c:pt idx="0">
                  <c:v>sangat tidak efektif</c:v>
                </c:pt>
                <c:pt idx="1">
                  <c:v>Tidak efektif</c:v>
                </c:pt>
                <c:pt idx="2">
                  <c:v>Cukup efektif</c:v>
                </c:pt>
                <c:pt idx="3">
                  <c:v>Efektif</c:v>
                </c:pt>
                <c:pt idx="4">
                  <c:v>sangat efektif</c:v>
                </c:pt>
              </c:strCache>
            </c:strRef>
          </c:cat>
          <c:val>
            <c:numRef>
              <c:f>'Persentase rekap respon per dim'!$C$41:$C$45</c:f>
              <c:numCache>
                <c:formatCode>0.0%</c:formatCode>
                <c:ptCount val="5"/>
                <c:pt idx="0">
                  <c:v>1.1904761904761904E-2</c:v>
                </c:pt>
                <c:pt idx="1">
                  <c:v>4.7619047619047616E-2</c:v>
                </c:pt>
                <c:pt idx="2">
                  <c:v>0.23214285714285715</c:v>
                </c:pt>
                <c:pt idx="3">
                  <c:v>0.45833333333333331</c:v>
                </c:pt>
                <c:pt idx="4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954960"/>
        <c:axId val="519955504"/>
      </c:barChart>
      <c:catAx>
        <c:axId val="5199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955504"/>
        <c:crosses val="autoZero"/>
        <c:auto val="1"/>
        <c:lblAlgn val="ctr"/>
        <c:lblOffset val="100"/>
        <c:noMultiLvlLbl val="0"/>
      </c:catAx>
      <c:valAx>
        <c:axId val="5199555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95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X1.6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dim'!$B$35:$B$39</c:f>
              <c:strCache>
                <c:ptCount val="5"/>
                <c:pt idx="0">
                  <c:v>sangat tidak terimplementasi</c:v>
                </c:pt>
                <c:pt idx="1">
                  <c:v>Tidak terimplementasi</c:v>
                </c:pt>
                <c:pt idx="2">
                  <c:v>Cukup terimplementasi</c:v>
                </c:pt>
                <c:pt idx="3">
                  <c:v>Terimplementasi</c:v>
                </c:pt>
                <c:pt idx="4">
                  <c:v>sangat terimplementasi</c:v>
                </c:pt>
              </c:strCache>
            </c:strRef>
          </c:cat>
          <c:val>
            <c:numRef>
              <c:f>'Persentase rekap respon per dim'!$C$35:$C$39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  <c:pt idx="3">
                  <c:v>0.35119047619047616</c:v>
                </c:pt>
                <c:pt idx="4">
                  <c:v>0.56547619047619047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336080"/>
        <c:axId val="519345872"/>
      </c:barChart>
      <c:catAx>
        <c:axId val="51933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45872"/>
        <c:crosses val="autoZero"/>
        <c:auto val="1"/>
        <c:lblAlgn val="ctr"/>
        <c:lblOffset val="100"/>
        <c:noMultiLvlLbl val="0"/>
      </c:catAx>
      <c:valAx>
        <c:axId val="5193458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3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X1.8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dim'!$B$47:$B$51</c:f>
              <c:strCache>
                <c:ptCount val="5"/>
                <c:pt idx="0">
                  <c:v>sangat rendah</c:v>
                </c:pt>
                <c:pt idx="1">
                  <c:v>rendah</c:v>
                </c:pt>
                <c:pt idx="2">
                  <c:v>Cukup tinggi</c:v>
                </c:pt>
                <c:pt idx="3">
                  <c:v>tinggi</c:v>
                </c:pt>
                <c:pt idx="4">
                  <c:v>sangat tinggi</c:v>
                </c:pt>
              </c:strCache>
            </c:strRef>
          </c:cat>
          <c:val>
            <c:numRef>
              <c:f>'Persentase rekap respon per dim'!$C$47:$C$51</c:f>
              <c:numCache>
                <c:formatCode>0.0%</c:formatCode>
                <c:ptCount val="5"/>
                <c:pt idx="0">
                  <c:v>5.9523809523809521E-3</c:v>
                </c:pt>
                <c:pt idx="1">
                  <c:v>3.5714285714285712E-2</c:v>
                </c:pt>
                <c:pt idx="2">
                  <c:v>0.21428571428571427</c:v>
                </c:pt>
                <c:pt idx="3">
                  <c:v>0.4642857142857143</c:v>
                </c:pt>
                <c:pt idx="4">
                  <c:v>0.27976190476190477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343696"/>
        <c:axId val="519342064"/>
      </c:barChart>
      <c:catAx>
        <c:axId val="5193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42064"/>
        <c:crosses val="autoZero"/>
        <c:auto val="1"/>
        <c:lblAlgn val="ctr"/>
        <c:lblOffset val="100"/>
        <c:noMultiLvlLbl val="0"/>
      </c:catAx>
      <c:valAx>
        <c:axId val="5193420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4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X1.9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dim'!$B$55:$B$59</c:f>
              <c:strCache>
                <c:ptCount val="5"/>
                <c:pt idx="0">
                  <c:v>sangat tidak tepat</c:v>
                </c:pt>
                <c:pt idx="1">
                  <c:v>Tidak tepat</c:v>
                </c:pt>
                <c:pt idx="2">
                  <c:v>Cukup tepat</c:v>
                </c:pt>
                <c:pt idx="3">
                  <c:v>Tepat</c:v>
                </c:pt>
                <c:pt idx="4">
                  <c:v>Sangat Tepat</c:v>
                </c:pt>
              </c:strCache>
            </c:strRef>
          </c:cat>
          <c:val>
            <c:numRef>
              <c:f>'Persentase rekap respon per dim'!$C$55:$C$59</c:f>
              <c:numCache>
                <c:formatCode>0.0%</c:formatCode>
                <c:ptCount val="5"/>
                <c:pt idx="0">
                  <c:v>0</c:v>
                </c:pt>
                <c:pt idx="1">
                  <c:v>0.13690476190476192</c:v>
                </c:pt>
                <c:pt idx="2">
                  <c:v>0.24404761904761904</c:v>
                </c:pt>
                <c:pt idx="3">
                  <c:v>0.43452380952380953</c:v>
                </c:pt>
                <c:pt idx="4">
                  <c:v>0.18452380952380953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340976"/>
        <c:axId val="519342608"/>
      </c:barChart>
      <c:catAx>
        <c:axId val="51934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42608"/>
        <c:crosses val="autoZero"/>
        <c:auto val="1"/>
        <c:lblAlgn val="ctr"/>
        <c:lblOffset val="100"/>
        <c:noMultiLvlLbl val="0"/>
      </c:catAx>
      <c:valAx>
        <c:axId val="5193426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4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X1.10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dim'!$B$61:$B$65</c:f>
              <c:strCache>
                <c:ptCount val="5"/>
                <c:pt idx="0">
                  <c:v>sangat tidak efisien</c:v>
                </c:pt>
                <c:pt idx="1">
                  <c:v>Tidak efisien</c:v>
                </c:pt>
                <c:pt idx="2">
                  <c:v>Cukup efisien</c:v>
                </c:pt>
                <c:pt idx="3">
                  <c:v>Efisien</c:v>
                </c:pt>
                <c:pt idx="4">
                  <c:v>sangat efisien</c:v>
                </c:pt>
              </c:strCache>
            </c:strRef>
          </c:cat>
          <c:val>
            <c:numRef>
              <c:f>'Persentase rekap respon per dim'!$C$61:$C$65</c:f>
              <c:numCache>
                <c:formatCode>0.0%</c:formatCode>
                <c:ptCount val="5"/>
                <c:pt idx="0">
                  <c:v>0</c:v>
                </c:pt>
                <c:pt idx="1">
                  <c:v>0.10714285714285714</c:v>
                </c:pt>
                <c:pt idx="2">
                  <c:v>0.18452380952380953</c:v>
                </c:pt>
                <c:pt idx="3">
                  <c:v>0.45238095238095238</c:v>
                </c:pt>
                <c:pt idx="4">
                  <c:v>0.25595238095238093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344240"/>
        <c:axId val="519347504"/>
      </c:barChart>
      <c:catAx>
        <c:axId val="51934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47504"/>
        <c:crosses val="autoZero"/>
        <c:auto val="1"/>
        <c:lblAlgn val="ctr"/>
        <c:lblOffset val="100"/>
        <c:noMultiLvlLbl val="0"/>
      </c:catAx>
      <c:valAx>
        <c:axId val="5193475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4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X1.11</a:t>
            </a:r>
          </a:p>
        </c:rich>
      </c:tx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dim'!$B$68:$B$72</c:f>
              <c:strCache>
                <c:ptCount val="5"/>
                <c:pt idx="0">
                  <c:v>sangat lambat</c:v>
                </c:pt>
                <c:pt idx="1">
                  <c:v>lambat</c:v>
                </c:pt>
                <c:pt idx="2">
                  <c:v>kurang cepat</c:v>
                </c:pt>
                <c:pt idx="3">
                  <c:v>cepat </c:v>
                </c:pt>
                <c:pt idx="4">
                  <c:v>sangat cepat</c:v>
                </c:pt>
              </c:strCache>
            </c:strRef>
          </c:cat>
          <c:val>
            <c:numRef>
              <c:f>'Persentase rekap respon per dim'!$C$68:$C$72</c:f>
              <c:numCache>
                <c:formatCode>0.0%</c:formatCode>
                <c:ptCount val="5"/>
                <c:pt idx="0">
                  <c:v>2.976190476190476E-2</c:v>
                </c:pt>
                <c:pt idx="1">
                  <c:v>0.16666666666666666</c:v>
                </c:pt>
                <c:pt idx="2">
                  <c:v>0.18452380952380953</c:v>
                </c:pt>
                <c:pt idx="3">
                  <c:v>0.39285714285714285</c:v>
                </c:pt>
                <c:pt idx="4">
                  <c:v>0.22619047619047619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333904"/>
        <c:axId val="519344784"/>
      </c:barChart>
      <c:catAx>
        <c:axId val="51933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44784"/>
        <c:crosses val="autoZero"/>
        <c:auto val="1"/>
        <c:lblAlgn val="ctr"/>
        <c:lblOffset val="100"/>
        <c:noMultiLvlLbl val="0"/>
      </c:catAx>
      <c:valAx>
        <c:axId val="519344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3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X1.1</a:t>
            </a:r>
            <a:r>
              <a:rPr lang="en-ID"/>
              <a:t>1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dim'!$B$74:$B$78</c:f>
              <c:strCache>
                <c:ptCount val="5"/>
                <c:pt idx="0">
                  <c:v>Sangat Rendah</c:v>
                </c:pt>
                <c:pt idx="1">
                  <c:v>Rendah</c:v>
                </c:pt>
                <c:pt idx="2">
                  <c:v>Cukup Tinggi</c:v>
                </c:pt>
                <c:pt idx="3">
                  <c:v>Tinggi</c:v>
                </c:pt>
                <c:pt idx="4">
                  <c:v>Sangat Tinggi</c:v>
                </c:pt>
              </c:strCache>
            </c:strRef>
          </c:cat>
          <c:val>
            <c:numRef>
              <c:f>'Persentase rekap respon per dim'!$C$74:$C$78</c:f>
              <c:numCache>
                <c:formatCode>0.0%</c:formatCode>
                <c:ptCount val="5"/>
                <c:pt idx="0">
                  <c:v>2.3809523809523808E-2</c:v>
                </c:pt>
                <c:pt idx="1">
                  <c:v>5.9523809523809521E-2</c:v>
                </c:pt>
                <c:pt idx="2">
                  <c:v>0.24404761904761904</c:v>
                </c:pt>
                <c:pt idx="3">
                  <c:v>0.45833333333333331</c:v>
                </c:pt>
                <c:pt idx="4">
                  <c:v>0.21428571428571427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334448"/>
        <c:axId val="519346960"/>
      </c:barChart>
      <c:catAx>
        <c:axId val="51933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46960"/>
        <c:crosses val="autoZero"/>
        <c:auto val="1"/>
        <c:lblAlgn val="ctr"/>
        <c:lblOffset val="100"/>
        <c:noMultiLvlLbl val="0"/>
      </c:catAx>
      <c:valAx>
        <c:axId val="519346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3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X1.1</a:t>
            </a:r>
            <a:r>
              <a:rPr lang="en-ID"/>
              <a:t>2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dim'!$B$80:$B$84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tidak setuju</c:v>
                </c:pt>
              </c:strCache>
            </c:strRef>
          </c:cat>
          <c:val>
            <c:numRef>
              <c:f>'Persentase rekap respon per dim'!$C$80:$C$84</c:f>
              <c:numCache>
                <c:formatCode>0.0%</c:formatCode>
                <c:ptCount val="5"/>
                <c:pt idx="0">
                  <c:v>5.3571428571428568E-2</c:v>
                </c:pt>
                <c:pt idx="1">
                  <c:v>0.17857142857142858</c:v>
                </c:pt>
                <c:pt idx="2">
                  <c:v>0.29761904761904762</c:v>
                </c:pt>
                <c:pt idx="3">
                  <c:v>0.31547619047619047</c:v>
                </c:pt>
                <c:pt idx="4">
                  <c:v>0.15476190476190477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338800"/>
        <c:axId val="519337168"/>
      </c:barChart>
      <c:catAx>
        <c:axId val="51933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37168"/>
        <c:crosses val="autoZero"/>
        <c:auto val="1"/>
        <c:lblAlgn val="ctr"/>
        <c:lblOffset val="100"/>
        <c:noMultiLvlLbl val="0"/>
      </c:catAx>
      <c:valAx>
        <c:axId val="5193371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1933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X1.1</a:t>
            </a:r>
            <a:r>
              <a:rPr lang="en-ID"/>
              <a:t>3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dim'!$B$86:$B$90</c:f>
              <c:strCache>
                <c:ptCount val="5"/>
                <c:pt idx="0">
                  <c:v>sangat tidak selaras</c:v>
                </c:pt>
                <c:pt idx="1">
                  <c:v>Tidak selaras</c:v>
                </c:pt>
                <c:pt idx="2">
                  <c:v>Cukup selaras</c:v>
                </c:pt>
                <c:pt idx="3">
                  <c:v>selaras</c:v>
                </c:pt>
                <c:pt idx="4">
                  <c:v>sangat selaras</c:v>
                </c:pt>
              </c:strCache>
            </c:strRef>
          </c:cat>
          <c:val>
            <c:numRef>
              <c:f>'Persentase rekap respon per dim'!$C$86:$C$90</c:f>
              <c:numCache>
                <c:formatCode>0.0%</c:formatCode>
                <c:ptCount val="5"/>
                <c:pt idx="0">
                  <c:v>0</c:v>
                </c:pt>
                <c:pt idx="1">
                  <c:v>3.5714285714285712E-2</c:v>
                </c:pt>
                <c:pt idx="2">
                  <c:v>0.22619047619047619</c:v>
                </c:pt>
                <c:pt idx="3">
                  <c:v>0.52976190476190477</c:v>
                </c:pt>
                <c:pt idx="4">
                  <c:v>0.20833333333333334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10320"/>
        <c:axId val="550815760"/>
      </c:barChart>
      <c:catAx>
        <c:axId val="55081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15760"/>
        <c:crosses val="autoZero"/>
        <c:auto val="1"/>
        <c:lblAlgn val="ctr"/>
        <c:lblOffset val="100"/>
        <c:noMultiLvlLbl val="0"/>
      </c:catAx>
      <c:valAx>
        <c:axId val="5508157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1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X1.1</a:t>
            </a:r>
            <a:r>
              <a:rPr lang="en-ID"/>
              <a:t>4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dim'!$B$92:$B$96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dim'!$C$92:$C$96</c:f>
              <c:numCache>
                <c:formatCode>0.0%</c:formatCode>
                <c:ptCount val="5"/>
                <c:pt idx="0">
                  <c:v>0</c:v>
                </c:pt>
                <c:pt idx="1">
                  <c:v>6.5476190476190479E-2</c:v>
                </c:pt>
                <c:pt idx="2">
                  <c:v>0.14285714285714285</c:v>
                </c:pt>
                <c:pt idx="3">
                  <c:v>0.49404761904761907</c:v>
                </c:pt>
                <c:pt idx="4">
                  <c:v>0.29761904761904762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16848"/>
        <c:axId val="550821200"/>
      </c:barChart>
      <c:catAx>
        <c:axId val="55081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21200"/>
        <c:crosses val="autoZero"/>
        <c:auto val="1"/>
        <c:lblAlgn val="ctr"/>
        <c:lblOffset val="100"/>
        <c:noMultiLvlLbl val="0"/>
      </c:catAx>
      <c:valAx>
        <c:axId val="5508212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1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X2.15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dim'!$B$108:$B$112</c:f>
              <c:strCache>
                <c:ptCount val="5"/>
                <c:pt idx="0">
                  <c:v>Sangat Buruk</c:v>
                </c:pt>
                <c:pt idx="1">
                  <c:v>Buruk</c:v>
                </c:pt>
                <c:pt idx="2">
                  <c:v>Kurang baik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'Persentase rekap respon per dim'!$C$108:$C$112</c:f>
              <c:numCache>
                <c:formatCode>0.0%</c:formatCode>
                <c:ptCount val="5"/>
                <c:pt idx="0">
                  <c:v>0</c:v>
                </c:pt>
                <c:pt idx="1">
                  <c:v>1.1904761904761904E-2</c:v>
                </c:pt>
                <c:pt idx="2">
                  <c:v>0.14285714285714285</c:v>
                </c:pt>
                <c:pt idx="3">
                  <c:v>0.43452380952380953</c:v>
                </c:pt>
                <c:pt idx="4">
                  <c:v>0.4107142857142857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22832"/>
        <c:axId val="550815216"/>
      </c:barChart>
      <c:catAx>
        <c:axId val="55082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15216"/>
        <c:crosses val="autoZero"/>
        <c:auto val="1"/>
        <c:lblAlgn val="ctr"/>
        <c:lblOffset val="100"/>
        <c:noMultiLvlLbl val="0"/>
      </c:catAx>
      <c:valAx>
        <c:axId val="5508152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2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X2.16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dim'!$B$114:$B$118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dim'!$C$114:$C$118</c:f>
              <c:numCache>
                <c:formatCode>0.0%</c:formatCode>
                <c:ptCount val="5"/>
                <c:pt idx="0">
                  <c:v>0</c:v>
                </c:pt>
                <c:pt idx="1">
                  <c:v>5.3571428571428568E-2</c:v>
                </c:pt>
                <c:pt idx="2">
                  <c:v>0.23214285714285715</c:v>
                </c:pt>
                <c:pt idx="3">
                  <c:v>0.5357142857142857</c:v>
                </c:pt>
                <c:pt idx="4">
                  <c:v>0.17857142857142858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18480"/>
        <c:axId val="550811952"/>
      </c:barChart>
      <c:catAx>
        <c:axId val="55081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11952"/>
        <c:crosses val="autoZero"/>
        <c:auto val="1"/>
        <c:lblAlgn val="ctr"/>
        <c:lblOffset val="100"/>
        <c:noMultiLvlLbl val="0"/>
      </c:catAx>
      <c:valAx>
        <c:axId val="5508119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1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X2.17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dim'!$B$120:$B$124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dim'!$C$120:$C$124</c:f>
              <c:numCache>
                <c:formatCode>0.0%</c:formatCode>
                <c:ptCount val="5"/>
                <c:pt idx="0">
                  <c:v>1.1904761904761904E-2</c:v>
                </c:pt>
                <c:pt idx="1">
                  <c:v>3.5714285714285712E-2</c:v>
                </c:pt>
                <c:pt idx="2">
                  <c:v>0.22023809523809523</c:v>
                </c:pt>
                <c:pt idx="3">
                  <c:v>0.5357142857142857</c:v>
                </c:pt>
                <c:pt idx="4">
                  <c:v>0.19642857142857142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21744"/>
        <c:axId val="550823920"/>
      </c:barChart>
      <c:catAx>
        <c:axId val="55082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23920"/>
        <c:crosses val="autoZero"/>
        <c:auto val="1"/>
        <c:lblAlgn val="ctr"/>
        <c:lblOffset val="100"/>
        <c:noMultiLvlLbl val="0"/>
      </c:catAx>
      <c:valAx>
        <c:axId val="5508239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2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X2.18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dim'!$B$126:$B$130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dim'!$C$126:$C$130</c:f>
              <c:numCache>
                <c:formatCode>0.0%</c:formatCode>
                <c:ptCount val="5"/>
                <c:pt idx="0">
                  <c:v>0</c:v>
                </c:pt>
                <c:pt idx="1">
                  <c:v>2.3809523809523808E-2</c:v>
                </c:pt>
                <c:pt idx="2">
                  <c:v>0.16666666666666666</c:v>
                </c:pt>
                <c:pt idx="3">
                  <c:v>0.41666666666666669</c:v>
                </c:pt>
                <c:pt idx="4">
                  <c:v>0.39285714285714285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23376"/>
        <c:axId val="550824464"/>
      </c:barChart>
      <c:catAx>
        <c:axId val="5508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24464"/>
        <c:crosses val="autoZero"/>
        <c:auto val="1"/>
        <c:lblAlgn val="ctr"/>
        <c:lblOffset val="100"/>
        <c:noMultiLvlLbl val="0"/>
      </c:catAx>
      <c:valAx>
        <c:axId val="5508244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X2.19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dim'!$B$132:$B$136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dim'!$C$132:$C$136</c:f>
              <c:numCache>
                <c:formatCode>0.0%</c:formatCode>
                <c:ptCount val="5"/>
                <c:pt idx="0">
                  <c:v>1.7857142857142856E-2</c:v>
                </c:pt>
                <c:pt idx="1">
                  <c:v>0.20833333333333334</c:v>
                </c:pt>
                <c:pt idx="2">
                  <c:v>0.22619047619047619</c:v>
                </c:pt>
                <c:pt idx="3">
                  <c:v>0.4107142857142857</c:v>
                </c:pt>
                <c:pt idx="4">
                  <c:v>0.13690476190476192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25552"/>
        <c:axId val="550820656"/>
      </c:barChart>
      <c:catAx>
        <c:axId val="55082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20656"/>
        <c:crosses val="autoZero"/>
        <c:auto val="1"/>
        <c:lblAlgn val="ctr"/>
        <c:lblOffset val="100"/>
        <c:noMultiLvlLbl val="0"/>
      </c:catAx>
      <c:valAx>
        <c:axId val="5508206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2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X2.20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dim'!$B$138:$B$142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dim'!$C$138:$C$142</c:f>
              <c:numCache>
                <c:formatCode>0.0%</c:formatCode>
                <c:ptCount val="5"/>
                <c:pt idx="0">
                  <c:v>0</c:v>
                </c:pt>
                <c:pt idx="1">
                  <c:v>1.1904761904761904E-2</c:v>
                </c:pt>
                <c:pt idx="2">
                  <c:v>0.20238095238095238</c:v>
                </c:pt>
                <c:pt idx="3">
                  <c:v>0.40476190476190477</c:v>
                </c:pt>
                <c:pt idx="4">
                  <c:v>0.38095238095238093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19024"/>
        <c:axId val="550820112"/>
      </c:barChart>
      <c:catAx>
        <c:axId val="55081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20112"/>
        <c:crosses val="autoZero"/>
        <c:auto val="1"/>
        <c:lblAlgn val="ctr"/>
        <c:lblOffset val="100"/>
        <c:noMultiLvlLbl val="0"/>
      </c:catAx>
      <c:valAx>
        <c:axId val="550820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X2.21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dim'!$B$144:$B$148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dim'!$C$144:$C$148</c:f>
              <c:numCache>
                <c:formatCode>0.0%</c:formatCode>
                <c:ptCount val="5"/>
                <c:pt idx="0">
                  <c:v>0</c:v>
                </c:pt>
                <c:pt idx="1">
                  <c:v>6.5476190476190479E-2</c:v>
                </c:pt>
                <c:pt idx="2">
                  <c:v>0.23809523809523808</c:v>
                </c:pt>
                <c:pt idx="3">
                  <c:v>0.50595238095238093</c:v>
                </c:pt>
                <c:pt idx="4">
                  <c:v>0.19047619047619047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27184"/>
        <c:axId val="550827728"/>
      </c:barChart>
      <c:catAx>
        <c:axId val="55082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27728"/>
        <c:crosses val="autoZero"/>
        <c:auto val="1"/>
        <c:lblAlgn val="ctr"/>
        <c:lblOffset val="100"/>
        <c:noMultiLvlLbl val="0"/>
      </c:catAx>
      <c:valAx>
        <c:axId val="550827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2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X2.22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dim'!$B$150:$B$154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dim'!$C$150:$C$154</c:f>
              <c:numCache>
                <c:formatCode>0.0%</c:formatCode>
                <c:ptCount val="5"/>
                <c:pt idx="0">
                  <c:v>1.1904761904761904E-2</c:v>
                </c:pt>
                <c:pt idx="1">
                  <c:v>2.976190476190476E-2</c:v>
                </c:pt>
                <c:pt idx="2">
                  <c:v>0.22619047619047619</c:v>
                </c:pt>
                <c:pt idx="3">
                  <c:v>0.4642857142857143</c:v>
                </c:pt>
                <c:pt idx="4">
                  <c:v>0.26785714285714285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28816"/>
        <c:axId val="550830448"/>
      </c:barChart>
      <c:catAx>
        <c:axId val="5508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30448"/>
        <c:crosses val="autoZero"/>
        <c:auto val="1"/>
        <c:lblAlgn val="ctr"/>
        <c:lblOffset val="100"/>
        <c:noMultiLvlLbl val="0"/>
      </c:catAx>
      <c:valAx>
        <c:axId val="5508304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X2.23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dim'!$B$156:$B$160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dim'!$C$156:$C$160</c:f>
              <c:numCache>
                <c:formatCode>0.0%</c:formatCode>
                <c:ptCount val="5"/>
                <c:pt idx="0">
                  <c:v>1.1904761904761904E-2</c:v>
                </c:pt>
                <c:pt idx="1">
                  <c:v>1.7857142857142856E-2</c:v>
                </c:pt>
                <c:pt idx="2">
                  <c:v>0.24404761904761904</c:v>
                </c:pt>
                <c:pt idx="3">
                  <c:v>0.52380952380952384</c:v>
                </c:pt>
                <c:pt idx="4">
                  <c:v>0.20238095238095238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31536"/>
        <c:axId val="550839152"/>
      </c:barChart>
      <c:catAx>
        <c:axId val="55083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39152"/>
        <c:crosses val="autoZero"/>
        <c:auto val="1"/>
        <c:lblAlgn val="ctr"/>
        <c:lblOffset val="100"/>
        <c:noMultiLvlLbl val="0"/>
      </c:catAx>
      <c:valAx>
        <c:axId val="5508391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3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X2.24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11990584892484771"/>
          <c:y val="0.20557844606058984"/>
          <c:w val="0.85257121529533575"/>
          <c:h val="0.643410666428197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dim'!$B$162:$B$166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dim'!$C$162:$C$166</c:f>
              <c:numCache>
                <c:formatCode>0.0%</c:formatCode>
                <c:ptCount val="5"/>
                <c:pt idx="0">
                  <c:v>0</c:v>
                </c:pt>
                <c:pt idx="1">
                  <c:v>4.1666666666666664E-2</c:v>
                </c:pt>
                <c:pt idx="2">
                  <c:v>0.14880952380952381</c:v>
                </c:pt>
                <c:pt idx="3">
                  <c:v>0.47619047619047616</c:v>
                </c:pt>
                <c:pt idx="4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35888"/>
        <c:axId val="550837520"/>
      </c:barChart>
      <c:catAx>
        <c:axId val="55083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37520"/>
        <c:crosses val="autoZero"/>
        <c:auto val="1"/>
        <c:lblAlgn val="ctr"/>
        <c:lblOffset val="100"/>
        <c:noMultiLvlLbl val="0"/>
      </c:catAx>
      <c:valAx>
        <c:axId val="550837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3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Y.25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dim'!$B$168:$B$172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dim'!$C$168:$C$172</c:f>
              <c:numCache>
                <c:formatCode>0.0%</c:formatCode>
                <c:ptCount val="5"/>
                <c:pt idx="0">
                  <c:v>5.9523809523809521E-3</c:v>
                </c:pt>
                <c:pt idx="1">
                  <c:v>5.9523809523809521E-2</c:v>
                </c:pt>
                <c:pt idx="2">
                  <c:v>0.26190476190476192</c:v>
                </c:pt>
                <c:pt idx="3">
                  <c:v>0.45833333333333331</c:v>
                </c:pt>
                <c:pt idx="4">
                  <c:v>0.21428571428571427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36432"/>
        <c:axId val="550841328"/>
      </c:barChart>
      <c:catAx>
        <c:axId val="55083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41328"/>
        <c:crosses val="autoZero"/>
        <c:auto val="1"/>
        <c:lblAlgn val="ctr"/>
        <c:lblOffset val="100"/>
        <c:noMultiLvlLbl val="0"/>
      </c:catAx>
      <c:valAx>
        <c:axId val="5508413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3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Y.26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dim'!$B$174:$B$178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dim'!$C$174:$C$178</c:f>
              <c:numCache>
                <c:formatCode>0.0%</c:formatCode>
                <c:ptCount val="5"/>
                <c:pt idx="0">
                  <c:v>5.9523809523809521E-3</c:v>
                </c:pt>
                <c:pt idx="1">
                  <c:v>0.15476190476190477</c:v>
                </c:pt>
                <c:pt idx="2">
                  <c:v>0.26785714285714285</c:v>
                </c:pt>
                <c:pt idx="3">
                  <c:v>0.40476190476190477</c:v>
                </c:pt>
                <c:pt idx="4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34256"/>
        <c:axId val="550834800"/>
      </c:barChart>
      <c:catAx>
        <c:axId val="55083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34800"/>
        <c:crosses val="autoZero"/>
        <c:auto val="1"/>
        <c:lblAlgn val="ctr"/>
        <c:lblOffset val="100"/>
        <c:noMultiLvlLbl val="0"/>
      </c:catAx>
      <c:valAx>
        <c:axId val="5508348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3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Y.27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dim'!$B$180:$B$184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dim'!$C$180:$C$184</c:f>
              <c:numCache>
                <c:formatCode>0.0%</c:formatCode>
                <c:ptCount val="5"/>
                <c:pt idx="0">
                  <c:v>5.9523809523809521E-3</c:v>
                </c:pt>
                <c:pt idx="1">
                  <c:v>0.10714285714285714</c:v>
                </c:pt>
                <c:pt idx="2">
                  <c:v>0.3392857142857143</c:v>
                </c:pt>
                <c:pt idx="3">
                  <c:v>0.4642857142857143</c:v>
                </c:pt>
                <c:pt idx="4">
                  <c:v>8.3333333333333329E-2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38608"/>
        <c:axId val="550839696"/>
      </c:barChart>
      <c:catAx>
        <c:axId val="55083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39696"/>
        <c:crosses val="autoZero"/>
        <c:auto val="1"/>
        <c:lblAlgn val="ctr"/>
        <c:lblOffset val="100"/>
        <c:noMultiLvlLbl val="0"/>
      </c:catAx>
      <c:valAx>
        <c:axId val="550839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083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Y.28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dim'!$B$186:$B$190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dim'!$C$186:$C$190</c:f>
              <c:numCache>
                <c:formatCode>0.0%</c:formatCode>
                <c:ptCount val="5"/>
                <c:pt idx="0">
                  <c:v>1.1904761904761904E-2</c:v>
                </c:pt>
                <c:pt idx="1">
                  <c:v>4.7619047619047616E-2</c:v>
                </c:pt>
                <c:pt idx="2">
                  <c:v>0.4107142857142857</c:v>
                </c:pt>
                <c:pt idx="3">
                  <c:v>0.4642857142857143</c:v>
                </c:pt>
                <c:pt idx="4">
                  <c:v>6.5476190476190479E-2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936272"/>
        <c:axId val="551953136"/>
      </c:barChart>
      <c:catAx>
        <c:axId val="55193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53136"/>
        <c:crosses val="autoZero"/>
        <c:auto val="1"/>
        <c:lblAlgn val="ctr"/>
        <c:lblOffset val="100"/>
        <c:noMultiLvlLbl val="0"/>
      </c:catAx>
      <c:valAx>
        <c:axId val="5519531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3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Y.29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dim'!$B$192:$B$196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dim'!$C$192:$C$196</c:f>
              <c:numCache>
                <c:formatCode>0.0%</c:formatCode>
                <c:ptCount val="5"/>
                <c:pt idx="0">
                  <c:v>2.976190476190476E-2</c:v>
                </c:pt>
                <c:pt idx="1">
                  <c:v>0.19047619047619047</c:v>
                </c:pt>
                <c:pt idx="2">
                  <c:v>0.42261904761904762</c:v>
                </c:pt>
                <c:pt idx="3">
                  <c:v>0.30357142857142855</c:v>
                </c:pt>
                <c:pt idx="4">
                  <c:v>5.3571428571428568E-2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947696"/>
        <c:axId val="551952592"/>
      </c:barChart>
      <c:catAx>
        <c:axId val="55194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52592"/>
        <c:crosses val="autoZero"/>
        <c:auto val="1"/>
        <c:lblAlgn val="ctr"/>
        <c:lblOffset val="100"/>
        <c:noMultiLvlLbl val="0"/>
      </c:catAx>
      <c:valAx>
        <c:axId val="5519525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4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Y.30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dim'!$B$198:$B$202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dim'!$C$198:$C$202</c:f>
              <c:numCache>
                <c:formatCode>0.0%</c:formatCode>
                <c:ptCount val="5"/>
                <c:pt idx="0">
                  <c:v>0</c:v>
                </c:pt>
                <c:pt idx="1">
                  <c:v>1.1904761904761904E-2</c:v>
                </c:pt>
                <c:pt idx="2">
                  <c:v>0.14880952380952381</c:v>
                </c:pt>
                <c:pt idx="3">
                  <c:v>0.4107142857142857</c:v>
                </c:pt>
                <c:pt idx="4">
                  <c:v>0.42857142857142855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947152"/>
        <c:axId val="551941712"/>
      </c:barChart>
      <c:catAx>
        <c:axId val="55194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41712"/>
        <c:crosses val="autoZero"/>
        <c:auto val="1"/>
        <c:lblAlgn val="ctr"/>
        <c:lblOffset val="100"/>
        <c:noMultiLvlLbl val="0"/>
      </c:catAx>
      <c:valAx>
        <c:axId val="5519417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4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Y.31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dim'!$B$204:$B$208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dim'!$C$204:$C$208</c:f>
              <c:numCache>
                <c:formatCode>0.0%</c:formatCode>
                <c:ptCount val="5"/>
                <c:pt idx="0">
                  <c:v>0</c:v>
                </c:pt>
                <c:pt idx="1">
                  <c:v>5.3571428571428568E-2</c:v>
                </c:pt>
                <c:pt idx="2">
                  <c:v>0.20833333333333334</c:v>
                </c:pt>
                <c:pt idx="3">
                  <c:v>0.3392857142857143</c:v>
                </c:pt>
                <c:pt idx="4">
                  <c:v>0.39880952380952384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950416"/>
        <c:axId val="551943344"/>
      </c:barChart>
      <c:catAx>
        <c:axId val="55195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43344"/>
        <c:crosses val="autoZero"/>
        <c:auto val="1"/>
        <c:lblAlgn val="ctr"/>
        <c:lblOffset val="100"/>
        <c:noMultiLvlLbl val="0"/>
      </c:catAx>
      <c:valAx>
        <c:axId val="5519433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5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Y.32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dim'!$B$210:$B$214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dim'!$C$210:$C$214</c:f>
              <c:numCache>
                <c:formatCode>0.0%</c:formatCode>
                <c:ptCount val="5"/>
                <c:pt idx="0">
                  <c:v>0</c:v>
                </c:pt>
                <c:pt idx="1">
                  <c:v>4.1666666666666664E-2</c:v>
                </c:pt>
                <c:pt idx="2">
                  <c:v>0.3392857142857143</c:v>
                </c:pt>
                <c:pt idx="3">
                  <c:v>0.50595238095238093</c:v>
                </c:pt>
                <c:pt idx="4">
                  <c:v>0.1130952380952381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942256"/>
        <c:axId val="551944976"/>
      </c:barChart>
      <c:catAx>
        <c:axId val="55194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44976"/>
        <c:crosses val="autoZero"/>
        <c:auto val="1"/>
        <c:lblAlgn val="ctr"/>
        <c:lblOffset val="100"/>
        <c:noMultiLvlLbl val="0"/>
      </c:catAx>
      <c:valAx>
        <c:axId val="5519449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4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Y.33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10891447944007"/>
          <c:y val="0.19486111111111112"/>
          <c:w val="0.86608552055993004"/>
          <c:h val="0.67003098571011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dim'!$B$216:$B$220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dim'!$C$216:$C$220</c:f>
              <c:numCache>
                <c:formatCode>0.0%</c:formatCode>
                <c:ptCount val="5"/>
                <c:pt idx="0">
                  <c:v>1.7857142857142856E-2</c:v>
                </c:pt>
                <c:pt idx="1">
                  <c:v>7.7380952380952384E-2</c:v>
                </c:pt>
                <c:pt idx="2">
                  <c:v>0.30357142857142855</c:v>
                </c:pt>
                <c:pt idx="3">
                  <c:v>0.33333333333333331</c:v>
                </c:pt>
                <c:pt idx="4">
                  <c:v>0.26785714285714285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951504"/>
        <c:axId val="551952048"/>
      </c:barChart>
      <c:catAx>
        <c:axId val="55195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52048"/>
        <c:crosses val="autoZero"/>
        <c:auto val="1"/>
        <c:lblAlgn val="ctr"/>
        <c:lblOffset val="100"/>
        <c:noMultiLvlLbl val="0"/>
      </c:catAx>
      <c:valAx>
        <c:axId val="551952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5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Y.34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dim'!$B$222:$B$226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dim'!$C$222:$C$226</c:f>
              <c:numCache>
                <c:formatCode>0.0%</c:formatCode>
                <c:ptCount val="5"/>
                <c:pt idx="0">
                  <c:v>0</c:v>
                </c:pt>
                <c:pt idx="1">
                  <c:v>3.5714285714285712E-2</c:v>
                </c:pt>
                <c:pt idx="2">
                  <c:v>0.27380952380952384</c:v>
                </c:pt>
                <c:pt idx="3">
                  <c:v>0.55952380952380953</c:v>
                </c:pt>
                <c:pt idx="4">
                  <c:v>0.13095238095238096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954224"/>
        <c:axId val="551937904"/>
      </c:barChart>
      <c:catAx>
        <c:axId val="55195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37904"/>
        <c:crosses val="autoZero"/>
        <c:auto val="1"/>
        <c:lblAlgn val="ctr"/>
        <c:lblOffset val="100"/>
        <c:noMultiLvlLbl val="0"/>
      </c:catAx>
      <c:valAx>
        <c:axId val="5519379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5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Y.35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dim'!$B$228:$B$232</c:f>
              <c:strCache>
                <c:ptCount val="5"/>
                <c:pt idx="0">
                  <c:v>sangat tidak setuju</c:v>
                </c:pt>
                <c:pt idx="1">
                  <c:v>Tidak setuju</c:v>
                </c:pt>
                <c:pt idx="2">
                  <c:v>Cukup setuju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'Persentase rekap respon per dim'!$C$228:$C$232</c:f>
              <c:numCache>
                <c:formatCode>0.0%</c:formatCode>
                <c:ptCount val="5"/>
                <c:pt idx="0">
                  <c:v>5.9523809523809521E-3</c:v>
                </c:pt>
                <c:pt idx="1">
                  <c:v>5.9523809523809521E-2</c:v>
                </c:pt>
                <c:pt idx="2">
                  <c:v>0.32142857142857145</c:v>
                </c:pt>
                <c:pt idx="3">
                  <c:v>0.4642857142857143</c:v>
                </c:pt>
                <c:pt idx="4">
                  <c:v>0.14880952380952381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955312"/>
        <c:axId val="551955856"/>
      </c:barChart>
      <c:catAx>
        <c:axId val="55195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55856"/>
        <c:crosses val="autoZero"/>
        <c:auto val="1"/>
        <c:lblAlgn val="ctr"/>
        <c:lblOffset val="100"/>
        <c:noMultiLvlLbl val="0"/>
      </c:catAx>
      <c:valAx>
        <c:axId val="5519558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5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Sampel Obat</a:t>
            </a:r>
          </a:p>
        </c:rich>
      </c:tx>
      <c:layout>
        <c:manualLayout>
          <c:xMode val="edge"/>
          <c:yMode val="edge"/>
          <c:x val="0.37503556710993075"/>
          <c:y val="3.0710166556306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dim'!$C$261:$C$263</c:f>
              <c:strCache>
                <c:ptCount val="3"/>
                <c:pt idx="0">
                  <c:v>Jumlah</c:v>
                </c:pt>
                <c:pt idx="1">
                  <c:v>Memenuhi syarat</c:v>
                </c:pt>
                <c:pt idx="2">
                  <c:v>Tidak Memenuhi Syarat</c:v>
                </c:pt>
              </c:strCache>
            </c:strRef>
          </c:cat>
          <c:val>
            <c:numRef>
              <c:f>'Persentase rekap respon per dim'!$D$261:$D$263</c:f>
              <c:numCache>
                <c:formatCode>General</c:formatCode>
                <c:ptCount val="3"/>
                <c:pt idx="0">
                  <c:v>15056</c:v>
                </c:pt>
                <c:pt idx="1">
                  <c:v>14932</c:v>
                </c:pt>
                <c:pt idx="2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940624"/>
        <c:axId val="551956400"/>
      </c:barChart>
      <c:catAx>
        <c:axId val="55194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56400"/>
        <c:crosses val="autoZero"/>
        <c:auto val="1"/>
        <c:lblAlgn val="ctr"/>
        <c:lblOffset val="100"/>
        <c:noMultiLvlLbl val="0"/>
      </c:catAx>
      <c:valAx>
        <c:axId val="55195640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40624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Indonesia - Innovation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'Persentase rekap respon per dim'!$D$277:$D$284</c:f>
              <c:strCache>
                <c:ptCount val="8"/>
                <c:pt idx="0">
                  <c:v>Tahun 2011</c:v>
                </c:pt>
                <c:pt idx="1">
                  <c:v>Tahun 2012</c:v>
                </c:pt>
                <c:pt idx="2">
                  <c:v>Tahun 2013</c:v>
                </c:pt>
                <c:pt idx="3">
                  <c:v>Tahun 2014</c:v>
                </c:pt>
                <c:pt idx="4">
                  <c:v>Tahun 2015</c:v>
                </c:pt>
                <c:pt idx="5">
                  <c:v>Tahun 2016</c:v>
                </c:pt>
                <c:pt idx="6">
                  <c:v>Tahun 2017</c:v>
                </c:pt>
                <c:pt idx="7">
                  <c:v>Tahun 2018</c:v>
                </c:pt>
              </c:strCache>
            </c:strRef>
          </c:cat>
          <c:val>
            <c:numRef>
              <c:f>'Persentase rekap respon per dim'!$E$277:$E$284</c:f>
              <c:numCache>
                <c:formatCode>General</c:formatCode>
                <c:ptCount val="8"/>
                <c:pt idx="0">
                  <c:v>27.8</c:v>
                </c:pt>
                <c:pt idx="1">
                  <c:v>28.1</c:v>
                </c:pt>
                <c:pt idx="2">
                  <c:v>32</c:v>
                </c:pt>
                <c:pt idx="3">
                  <c:v>31.8</c:v>
                </c:pt>
                <c:pt idx="4">
                  <c:v>29.8</c:v>
                </c:pt>
                <c:pt idx="5">
                  <c:v>29.1</c:v>
                </c:pt>
                <c:pt idx="6">
                  <c:v>30.1</c:v>
                </c:pt>
                <c:pt idx="7">
                  <c:v>29.8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941168"/>
        <c:axId val="551956944"/>
      </c:barChart>
      <c:catAx>
        <c:axId val="55194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56944"/>
        <c:crosses val="autoZero"/>
        <c:auto val="1"/>
        <c:lblAlgn val="ctr"/>
        <c:lblOffset val="100"/>
        <c:noMultiLvlLbl val="0"/>
      </c:catAx>
      <c:valAx>
        <c:axId val="5519569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5194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26" Type="http://schemas.openxmlformats.org/officeDocument/2006/relationships/chart" Target="../charts/chart30.xml"/><Relationship Id="rId21" Type="http://schemas.openxmlformats.org/officeDocument/2006/relationships/chart" Target="../charts/chart25.xml"/><Relationship Id="rId34" Type="http://schemas.openxmlformats.org/officeDocument/2006/relationships/chart" Target="../charts/chart38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5" Type="http://schemas.openxmlformats.org/officeDocument/2006/relationships/chart" Target="../charts/chart29.xml"/><Relationship Id="rId33" Type="http://schemas.openxmlformats.org/officeDocument/2006/relationships/chart" Target="../charts/chart37.xml"/><Relationship Id="rId38" Type="http://schemas.openxmlformats.org/officeDocument/2006/relationships/chart" Target="../charts/chart42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29" Type="http://schemas.openxmlformats.org/officeDocument/2006/relationships/chart" Target="../charts/chart33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24" Type="http://schemas.openxmlformats.org/officeDocument/2006/relationships/chart" Target="../charts/chart28.xml"/><Relationship Id="rId32" Type="http://schemas.openxmlformats.org/officeDocument/2006/relationships/chart" Target="../charts/chart36.xml"/><Relationship Id="rId37" Type="http://schemas.openxmlformats.org/officeDocument/2006/relationships/chart" Target="../charts/chart41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23" Type="http://schemas.openxmlformats.org/officeDocument/2006/relationships/chart" Target="../charts/chart27.xml"/><Relationship Id="rId28" Type="http://schemas.openxmlformats.org/officeDocument/2006/relationships/chart" Target="../charts/chart32.xml"/><Relationship Id="rId36" Type="http://schemas.openxmlformats.org/officeDocument/2006/relationships/chart" Target="../charts/chart40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31" Type="http://schemas.openxmlformats.org/officeDocument/2006/relationships/chart" Target="../charts/chart35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Relationship Id="rId22" Type="http://schemas.openxmlformats.org/officeDocument/2006/relationships/chart" Target="../charts/chart26.xml"/><Relationship Id="rId27" Type="http://schemas.openxmlformats.org/officeDocument/2006/relationships/chart" Target="../charts/chart31.xml"/><Relationship Id="rId30" Type="http://schemas.openxmlformats.org/officeDocument/2006/relationships/chart" Target="../charts/chart34.xml"/><Relationship Id="rId35" Type="http://schemas.openxmlformats.org/officeDocument/2006/relationships/chart" Target="../charts/chart39.xml"/><Relationship Id="rId8" Type="http://schemas.openxmlformats.org/officeDocument/2006/relationships/chart" Target="../charts/chart12.xml"/><Relationship Id="rId3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23811</xdr:rowOff>
    </xdr:from>
    <xdr:to>
      <xdr:col>3</xdr:col>
      <xdr:colOff>781050</xdr:colOff>
      <xdr:row>14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8</xdr:row>
      <xdr:rowOff>71437</xdr:rowOff>
    </xdr:from>
    <xdr:to>
      <xdr:col>10</xdr:col>
      <xdr:colOff>114300</xdr:colOff>
      <xdr:row>19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533399</xdr:colOff>
      <xdr:row>26</xdr:row>
      <xdr:rowOff>42862</xdr:rowOff>
    </xdr:from>
    <xdr:to>
      <xdr:col>11</xdr:col>
      <xdr:colOff>57149</xdr:colOff>
      <xdr:row>39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571499</xdr:colOff>
      <xdr:row>47</xdr:row>
      <xdr:rowOff>4760</xdr:rowOff>
    </xdr:from>
    <xdr:to>
      <xdr:col>12</xdr:col>
      <xdr:colOff>419100</xdr:colOff>
      <xdr:row>70</xdr:row>
      <xdr:rowOff>19049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161926</xdr:rowOff>
    </xdr:from>
    <xdr:to>
      <xdr:col>10</xdr:col>
      <xdr:colOff>276225</xdr:colOff>
      <xdr:row>12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123824</xdr:colOff>
      <xdr:row>1</xdr:row>
      <xdr:rowOff>90487</xdr:rowOff>
    </xdr:from>
    <xdr:to>
      <xdr:col>16</xdr:col>
      <xdr:colOff>114300</xdr:colOff>
      <xdr:row>12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219075</xdr:colOff>
      <xdr:row>13</xdr:row>
      <xdr:rowOff>100012</xdr:rowOff>
    </xdr:from>
    <xdr:to>
      <xdr:col>10</xdr:col>
      <xdr:colOff>314325</xdr:colOff>
      <xdr:row>26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138112</xdr:colOff>
      <xdr:row>13</xdr:row>
      <xdr:rowOff>52387</xdr:rowOff>
    </xdr:from>
    <xdr:to>
      <xdr:col>10</xdr:col>
      <xdr:colOff>323850</xdr:colOff>
      <xdr:row>26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328612</xdr:colOff>
      <xdr:row>27</xdr:row>
      <xdr:rowOff>100012</xdr:rowOff>
    </xdr:from>
    <xdr:to>
      <xdr:col>10</xdr:col>
      <xdr:colOff>209550</xdr:colOff>
      <xdr:row>39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261938</xdr:colOff>
      <xdr:row>40</xdr:row>
      <xdr:rowOff>23812</xdr:rowOff>
    </xdr:from>
    <xdr:to>
      <xdr:col>10</xdr:col>
      <xdr:colOff>200026</xdr:colOff>
      <xdr:row>52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338137</xdr:colOff>
      <xdr:row>27</xdr:row>
      <xdr:rowOff>90487</xdr:rowOff>
    </xdr:from>
    <xdr:to>
      <xdr:col>16</xdr:col>
      <xdr:colOff>314325</xdr:colOff>
      <xdr:row>39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338137</xdr:colOff>
      <xdr:row>40</xdr:row>
      <xdr:rowOff>42862</xdr:rowOff>
    </xdr:from>
    <xdr:to>
      <xdr:col>16</xdr:col>
      <xdr:colOff>114300</xdr:colOff>
      <xdr:row>53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214312</xdr:colOff>
      <xdr:row>53</xdr:row>
      <xdr:rowOff>128587</xdr:rowOff>
    </xdr:from>
    <xdr:to>
      <xdr:col>10</xdr:col>
      <xdr:colOff>171450</xdr:colOff>
      <xdr:row>65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309562</xdr:colOff>
      <xdr:row>53</xdr:row>
      <xdr:rowOff>147637</xdr:rowOff>
    </xdr:from>
    <xdr:to>
      <xdr:col>16</xdr:col>
      <xdr:colOff>171450</xdr:colOff>
      <xdr:row>65</xdr:row>
      <xdr:rowOff>104774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223837</xdr:colOff>
      <xdr:row>66</xdr:row>
      <xdr:rowOff>90487</xdr:rowOff>
    </xdr:from>
    <xdr:to>
      <xdr:col>10</xdr:col>
      <xdr:colOff>276225</xdr:colOff>
      <xdr:row>79</xdr:row>
      <xdr:rowOff>57150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433387</xdr:colOff>
      <xdr:row>66</xdr:row>
      <xdr:rowOff>109537</xdr:rowOff>
    </xdr:from>
    <xdr:to>
      <xdr:col>16</xdr:col>
      <xdr:colOff>266700</xdr:colOff>
      <xdr:row>79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233362</xdr:colOff>
      <xdr:row>79</xdr:row>
      <xdr:rowOff>157162</xdr:rowOff>
    </xdr:from>
    <xdr:to>
      <xdr:col>10</xdr:col>
      <xdr:colOff>285750</xdr:colOff>
      <xdr:row>92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385762</xdr:colOff>
      <xdr:row>79</xdr:row>
      <xdr:rowOff>147637</xdr:rowOff>
    </xdr:from>
    <xdr:to>
      <xdr:col>16</xdr:col>
      <xdr:colOff>466725</xdr:colOff>
      <xdr:row>91</xdr:row>
      <xdr:rowOff>171450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276224</xdr:colOff>
      <xdr:row>92</xdr:row>
      <xdr:rowOff>166687</xdr:rowOff>
    </xdr:from>
    <xdr:to>
      <xdr:col>10</xdr:col>
      <xdr:colOff>380999</xdr:colOff>
      <xdr:row>105</xdr:row>
      <xdr:rowOff>123825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419100</xdr:colOff>
      <xdr:row>107</xdr:row>
      <xdr:rowOff>23812</xdr:rowOff>
    </xdr:from>
    <xdr:to>
      <xdr:col>11</xdr:col>
      <xdr:colOff>114300</xdr:colOff>
      <xdr:row>119</xdr:row>
      <xdr:rowOff>66675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300037</xdr:colOff>
      <xdr:row>107</xdr:row>
      <xdr:rowOff>33337</xdr:rowOff>
    </xdr:from>
    <xdr:to>
      <xdr:col>18</xdr:col>
      <xdr:colOff>47625</xdr:colOff>
      <xdr:row>119</xdr:row>
      <xdr:rowOff>152400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438150</xdr:colOff>
      <xdr:row>120</xdr:row>
      <xdr:rowOff>57150</xdr:rowOff>
    </xdr:from>
    <xdr:to>
      <xdr:col>11</xdr:col>
      <xdr:colOff>209550</xdr:colOff>
      <xdr:row>132</xdr:row>
      <xdr:rowOff>161925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314325</xdr:colOff>
      <xdr:row>120</xdr:row>
      <xdr:rowOff>52387</xdr:rowOff>
    </xdr:from>
    <xdr:to>
      <xdr:col>18</xdr:col>
      <xdr:colOff>57150</xdr:colOff>
      <xdr:row>133</xdr:row>
      <xdr:rowOff>9525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466725</xdr:colOff>
      <xdr:row>133</xdr:row>
      <xdr:rowOff>104775</xdr:rowOff>
    </xdr:from>
    <xdr:to>
      <xdr:col>11</xdr:col>
      <xdr:colOff>180975</xdr:colOff>
      <xdr:row>145</xdr:row>
      <xdr:rowOff>171450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295275</xdr:colOff>
      <xdr:row>133</xdr:row>
      <xdr:rowOff>109537</xdr:rowOff>
    </xdr:from>
    <xdr:to>
      <xdr:col>18</xdr:col>
      <xdr:colOff>161925</xdr:colOff>
      <xdr:row>145</xdr:row>
      <xdr:rowOff>180975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476250</xdr:colOff>
      <xdr:row>146</xdr:row>
      <xdr:rowOff>128587</xdr:rowOff>
    </xdr:from>
    <xdr:to>
      <xdr:col>11</xdr:col>
      <xdr:colOff>333375</xdr:colOff>
      <xdr:row>159</xdr:row>
      <xdr:rowOff>142875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442912</xdr:colOff>
      <xdr:row>146</xdr:row>
      <xdr:rowOff>138112</xdr:rowOff>
    </xdr:from>
    <xdr:to>
      <xdr:col>18</xdr:col>
      <xdr:colOff>495300</xdr:colOff>
      <xdr:row>159</xdr:row>
      <xdr:rowOff>133350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457200</xdr:colOff>
      <xdr:row>160</xdr:row>
      <xdr:rowOff>57149</xdr:rowOff>
    </xdr:from>
    <xdr:to>
      <xdr:col>11</xdr:col>
      <xdr:colOff>476250</xdr:colOff>
      <xdr:row>172</xdr:row>
      <xdr:rowOff>147636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0</xdr:colOff>
      <xdr:row>160</xdr:row>
      <xdr:rowOff>61912</xdr:rowOff>
    </xdr:from>
    <xdr:to>
      <xdr:col>18</xdr:col>
      <xdr:colOff>495300</xdr:colOff>
      <xdr:row>173</xdr:row>
      <xdr:rowOff>28575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438150</xdr:colOff>
      <xdr:row>173</xdr:row>
      <xdr:rowOff>71437</xdr:rowOff>
    </xdr:from>
    <xdr:to>
      <xdr:col>11</xdr:col>
      <xdr:colOff>495300</xdr:colOff>
      <xdr:row>186</xdr:row>
      <xdr:rowOff>133350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95250</xdr:colOff>
      <xdr:row>172</xdr:row>
      <xdr:rowOff>119062</xdr:rowOff>
    </xdr:from>
    <xdr:to>
      <xdr:col>19</xdr:col>
      <xdr:colOff>400050</xdr:colOff>
      <xdr:row>186</xdr:row>
      <xdr:rowOff>90487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400050</xdr:colOff>
      <xdr:row>187</xdr:row>
      <xdr:rowOff>71437</xdr:rowOff>
    </xdr:from>
    <xdr:to>
      <xdr:col>11</xdr:col>
      <xdr:colOff>438150</xdr:colOff>
      <xdr:row>200</xdr:row>
      <xdr:rowOff>104775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12</xdr:col>
      <xdr:colOff>1</xdr:colOff>
      <xdr:row>187</xdr:row>
      <xdr:rowOff>95249</xdr:rowOff>
    </xdr:from>
    <xdr:to>
      <xdr:col>18</xdr:col>
      <xdr:colOff>571501</xdr:colOff>
      <xdr:row>200</xdr:row>
      <xdr:rowOff>66675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409575</xdr:colOff>
      <xdr:row>201</xdr:row>
      <xdr:rowOff>23812</xdr:rowOff>
    </xdr:from>
    <xdr:to>
      <xdr:col>11</xdr:col>
      <xdr:colOff>466725</xdr:colOff>
      <xdr:row>214</xdr:row>
      <xdr:rowOff>123825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12</xdr:col>
      <xdr:colOff>9525</xdr:colOff>
      <xdr:row>201</xdr:row>
      <xdr:rowOff>38100</xdr:rowOff>
    </xdr:from>
    <xdr:to>
      <xdr:col>18</xdr:col>
      <xdr:colOff>561975</xdr:colOff>
      <xdr:row>214</xdr:row>
      <xdr:rowOff>114300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447675</xdr:colOff>
      <xdr:row>215</xdr:row>
      <xdr:rowOff>61912</xdr:rowOff>
    </xdr:from>
    <xdr:to>
      <xdr:col>11</xdr:col>
      <xdr:colOff>542925</xdr:colOff>
      <xdr:row>228</xdr:row>
      <xdr:rowOff>76200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161925</xdr:colOff>
      <xdr:row>215</xdr:row>
      <xdr:rowOff>123825</xdr:rowOff>
    </xdr:from>
    <xdr:to>
      <xdr:col>19</xdr:col>
      <xdr:colOff>228600</xdr:colOff>
      <xdr:row>228</xdr:row>
      <xdr:rowOff>85725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447675</xdr:colOff>
      <xdr:row>229</xdr:row>
      <xdr:rowOff>23812</xdr:rowOff>
    </xdr:from>
    <xdr:to>
      <xdr:col>12</xdr:col>
      <xdr:colOff>142875</xdr:colOff>
      <xdr:row>243</xdr:row>
      <xdr:rowOff>71437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12</xdr:col>
      <xdr:colOff>361950</xdr:colOff>
      <xdr:row>229</xdr:row>
      <xdr:rowOff>119062</xdr:rowOff>
    </xdr:from>
    <xdr:to>
      <xdr:col>20</xdr:col>
      <xdr:colOff>57150</xdr:colOff>
      <xdr:row>243</xdr:row>
      <xdr:rowOff>166687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476250</xdr:colOff>
      <xdr:row>244</xdr:row>
      <xdr:rowOff>90487</xdr:rowOff>
    </xdr:from>
    <xdr:to>
      <xdr:col>12</xdr:col>
      <xdr:colOff>171450</xdr:colOff>
      <xdr:row>258</xdr:row>
      <xdr:rowOff>166687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</xdr:col>
      <xdr:colOff>76200</xdr:colOff>
      <xdr:row>259</xdr:row>
      <xdr:rowOff>119062</xdr:rowOff>
    </xdr:from>
    <xdr:to>
      <xdr:col>11</xdr:col>
      <xdr:colOff>428625</xdr:colOff>
      <xdr:row>272</xdr:row>
      <xdr:rowOff>123825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</xdr:col>
      <xdr:colOff>271462</xdr:colOff>
      <xdr:row>273</xdr:row>
      <xdr:rowOff>176212</xdr:rowOff>
    </xdr:from>
    <xdr:to>
      <xdr:col>12</xdr:col>
      <xdr:colOff>576262</xdr:colOff>
      <xdr:row>288</xdr:row>
      <xdr:rowOff>61912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6"/>
  <sheetViews>
    <sheetView topLeftCell="E169" zoomScale="91" zoomScaleNormal="91" workbookViewId="0">
      <selection activeCell="Y189" sqref="Y189"/>
    </sheetView>
  </sheetViews>
  <sheetFormatPr defaultRowHeight="15" x14ac:dyDescent="0.25"/>
  <cols>
    <col min="1" max="1" width="3.5703125" customWidth="1"/>
    <col min="2" max="2" width="33.28515625" customWidth="1"/>
    <col min="3" max="5" width="16.28515625" customWidth="1"/>
    <col min="6" max="6" width="12.42578125" customWidth="1"/>
    <col min="7" max="8" width="5" customWidth="1"/>
    <col min="9" max="9" width="4.5703125" customWidth="1"/>
    <col min="10" max="10" width="4.140625" customWidth="1"/>
    <col min="11" max="11" width="4.85546875" customWidth="1"/>
    <col min="12" max="12" width="4.5703125" customWidth="1"/>
    <col min="13" max="13" width="4.42578125" customWidth="1"/>
    <col min="14" max="14" width="4.140625" customWidth="1"/>
    <col min="15" max="15" width="4.85546875" customWidth="1"/>
    <col min="16" max="16" width="4.5703125" customWidth="1"/>
    <col min="17" max="17" width="4.28515625" customWidth="1"/>
    <col min="18" max="18" width="4.5703125" customWidth="1"/>
    <col min="19" max="19" width="4.85546875" customWidth="1"/>
    <col min="20" max="20" width="4.5703125" customWidth="1"/>
    <col min="21" max="21" width="4.85546875" customWidth="1"/>
    <col min="22" max="22" width="5" customWidth="1"/>
    <col min="23" max="23" width="5.140625" customWidth="1"/>
    <col min="24" max="24" width="4.85546875" customWidth="1"/>
    <col min="25" max="25" width="6.7109375" customWidth="1"/>
    <col min="26" max="27" width="5.140625" customWidth="1"/>
    <col min="28" max="28" width="5.7109375" customWidth="1"/>
    <col min="29" max="29" width="4.5703125" customWidth="1"/>
    <col min="30" max="30" width="4.85546875" customWidth="1"/>
    <col min="31" max="31" width="5" customWidth="1"/>
    <col min="32" max="32" width="5.42578125" customWidth="1"/>
    <col min="33" max="33" width="5.140625" customWidth="1"/>
    <col min="34" max="34" width="5.5703125" customWidth="1"/>
    <col min="35" max="36" width="4.7109375" customWidth="1"/>
    <col min="37" max="37" width="6.140625" customWidth="1"/>
    <col min="38" max="38" width="5.28515625" customWidth="1"/>
    <col min="39" max="39" width="5" customWidth="1"/>
    <col min="40" max="40" width="4.7109375" customWidth="1"/>
    <col min="41" max="41" width="4.85546875" customWidth="1"/>
    <col min="42" max="42" width="4.140625" customWidth="1"/>
  </cols>
  <sheetData>
    <row r="1" spans="1:42" ht="27.75" customHeight="1" x14ac:dyDescent="0.25">
      <c r="A1" s="14"/>
      <c r="B1" s="15" t="s">
        <v>45</v>
      </c>
      <c r="C1" s="23" t="s">
        <v>94</v>
      </c>
      <c r="D1" s="15" t="s">
        <v>93</v>
      </c>
      <c r="E1" s="23" t="s">
        <v>95</v>
      </c>
      <c r="F1" s="15" t="s">
        <v>148</v>
      </c>
      <c r="G1" s="16" t="s">
        <v>91</v>
      </c>
      <c r="H1" s="75" t="s">
        <v>74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 t="s">
        <v>79</v>
      </c>
      <c r="W1" s="76"/>
      <c r="X1" s="76"/>
      <c r="Y1" s="76"/>
      <c r="Z1" s="76"/>
      <c r="AA1" s="76"/>
      <c r="AB1" s="76"/>
      <c r="AC1" s="76"/>
      <c r="AD1" s="76"/>
      <c r="AE1" s="76"/>
      <c r="AF1" s="76" t="s">
        <v>85</v>
      </c>
      <c r="AG1" s="76"/>
      <c r="AH1" s="76"/>
      <c r="AI1" s="76"/>
      <c r="AJ1" s="76"/>
      <c r="AK1" s="76"/>
      <c r="AL1" s="76"/>
      <c r="AM1" s="76"/>
      <c r="AN1" s="76"/>
      <c r="AO1" s="76"/>
      <c r="AP1" s="76"/>
    </row>
    <row r="2" spans="1:42" ht="210" customHeight="1" x14ac:dyDescent="0.25">
      <c r="A2" s="14"/>
      <c r="B2" s="15"/>
      <c r="C2" s="15"/>
      <c r="D2" s="15"/>
      <c r="E2" s="15"/>
      <c r="F2" s="15"/>
      <c r="G2" s="14"/>
      <c r="H2" s="74" t="s">
        <v>75</v>
      </c>
      <c r="I2" s="74"/>
      <c r="J2" s="74"/>
      <c r="K2" s="74"/>
      <c r="L2" s="74" t="s">
        <v>76</v>
      </c>
      <c r="M2" s="74"/>
      <c r="N2" s="74"/>
      <c r="O2" s="74"/>
      <c r="P2" s="74" t="s">
        <v>77</v>
      </c>
      <c r="Q2" s="74"/>
      <c r="R2" s="74"/>
      <c r="S2" s="74"/>
      <c r="T2" s="74"/>
      <c r="U2" s="74"/>
      <c r="V2" s="74" t="s">
        <v>80</v>
      </c>
      <c r="W2" s="74"/>
      <c r="X2" s="16" t="s">
        <v>81</v>
      </c>
      <c r="Y2" s="74" t="s">
        <v>82</v>
      </c>
      <c r="Z2" s="77"/>
      <c r="AA2" s="74" t="s">
        <v>92</v>
      </c>
      <c r="AB2" s="74"/>
      <c r="AC2" s="16" t="s">
        <v>83</v>
      </c>
      <c r="AD2" s="16" t="s">
        <v>84</v>
      </c>
      <c r="AE2" s="17" t="s">
        <v>86</v>
      </c>
      <c r="AF2" s="74" t="s">
        <v>87</v>
      </c>
      <c r="AG2" s="74"/>
      <c r="AH2" s="74" t="s">
        <v>88</v>
      </c>
      <c r="AI2" s="74"/>
      <c r="AJ2" s="74"/>
      <c r="AK2" s="74" t="s">
        <v>89</v>
      </c>
      <c r="AL2" s="74"/>
      <c r="AM2" s="74"/>
      <c r="AN2" s="74" t="s">
        <v>90</v>
      </c>
      <c r="AO2" s="74"/>
      <c r="AP2" s="74"/>
    </row>
    <row r="3" spans="1:42" x14ac:dyDescent="0.25">
      <c r="A3" s="14"/>
      <c r="B3" s="15"/>
      <c r="C3" s="15"/>
      <c r="D3" s="15"/>
      <c r="E3" s="15"/>
      <c r="F3" s="15"/>
      <c r="G3" s="14"/>
      <c r="H3" s="15">
        <v>1</v>
      </c>
      <c r="I3" s="15">
        <v>2</v>
      </c>
      <c r="J3" s="15">
        <v>3</v>
      </c>
      <c r="K3" s="15">
        <v>4</v>
      </c>
      <c r="L3" s="15">
        <v>5</v>
      </c>
      <c r="M3" s="15">
        <v>6</v>
      </c>
      <c r="N3" s="15">
        <v>7</v>
      </c>
      <c r="O3" s="15">
        <v>8</v>
      </c>
      <c r="P3" s="15">
        <v>9</v>
      </c>
      <c r="Q3" s="15">
        <v>10</v>
      </c>
      <c r="R3" s="41">
        <v>11</v>
      </c>
      <c r="S3" s="15">
        <v>12</v>
      </c>
      <c r="T3" s="15">
        <v>13</v>
      </c>
      <c r="U3" s="15">
        <v>14</v>
      </c>
      <c r="V3" s="15">
        <v>15</v>
      </c>
      <c r="W3" s="15">
        <v>16</v>
      </c>
      <c r="X3" s="15">
        <v>17</v>
      </c>
      <c r="Y3" s="15">
        <v>18</v>
      </c>
      <c r="Z3" s="15">
        <v>19</v>
      </c>
      <c r="AA3" s="15">
        <v>20</v>
      </c>
      <c r="AB3" s="15">
        <v>21</v>
      </c>
      <c r="AC3" s="15">
        <v>22</v>
      </c>
      <c r="AD3" s="15">
        <v>23</v>
      </c>
      <c r="AE3" s="15">
        <v>24</v>
      </c>
      <c r="AF3" s="15">
        <v>25</v>
      </c>
      <c r="AG3" s="15">
        <v>26</v>
      </c>
      <c r="AH3" s="15">
        <v>27</v>
      </c>
      <c r="AI3" s="15">
        <v>28</v>
      </c>
      <c r="AJ3" s="15">
        <v>29</v>
      </c>
      <c r="AK3" s="15">
        <v>30</v>
      </c>
      <c r="AL3" s="15">
        <v>31</v>
      </c>
      <c r="AM3" s="15">
        <v>32</v>
      </c>
      <c r="AN3" s="15">
        <v>33</v>
      </c>
      <c r="AO3" s="15">
        <v>34</v>
      </c>
      <c r="AP3" s="15">
        <v>35</v>
      </c>
    </row>
    <row r="4" spans="1:42" x14ac:dyDescent="0.25">
      <c r="A4" s="14">
        <v>1</v>
      </c>
      <c r="B4" s="14" t="s">
        <v>12</v>
      </c>
      <c r="C4" s="24" t="s">
        <v>157</v>
      </c>
      <c r="D4" s="24" t="s">
        <v>130</v>
      </c>
      <c r="E4" s="24" t="s">
        <v>131</v>
      </c>
      <c r="F4" s="14" t="s">
        <v>150</v>
      </c>
      <c r="G4" s="14">
        <v>1</v>
      </c>
      <c r="H4" s="24">
        <v>5</v>
      </c>
      <c r="I4" s="24">
        <v>5</v>
      </c>
      <c r="J4" s="24">
        <v>5</v>
      </c>
      <c r="K4" s="24">
        <v>4</v>
      </c>
      <c r="L4" s="24">
        <v>4</v>
      </c>
      <c r="M4" s="24">
        <v>4</v>
      </c>
      <c r="N4" s="24">
        <v>3</v>
      </c>
      <c r="O4" s="24">
        <v>5</v>
      </c>
      <c r="P4" s="24">
        <v>4</v>
      </c>
      <c r="Q4" s="24">
        <v>5</v>
      </c>
      <c r="R4" s="24">
        <v>5</v>
      </c>
      <c r="S4" s="24">
        <v>4</v>
      </c>
      <c r="T4" s="24">
        <v>5</v>
      </c>
      <c r="U4" s="24">
        <v>5</v>
      </c>
      <c r="V4" s="24">
        <v>4</v>
      </c>
      <c r="W4" s="24">
        <v>4</v>
      </c>
      <c r="X4" s="24">
        <v>4</v>
      </c>
      <c r="Y4" s="24">
        <v>5</v>
      </c>
      <c r="Z4" s="24">
        <v>4</v>
      </c>
      <c r="AA4" s="24">
        <v>4</v>
      </c>
      <c r="AB4" s="24">
        <v>4</v>
      </c>
      <c r="AC4" s="24">
        <v>4</v>
      </c>
      <c r="AD4" s="24">
        <v>5</v>
      </c>
      <c r="AE4" s="24">
        <v>4</v>
      </c>
      <c r="AF4" s="24">
        <v>5</v>
      </c>
      <c r="AG4" s="24">
        <v>5</v>
      </c>
      <c r="AH4" s="24">
        <v>4</v>
      </c>
      <c r="AI4" s="24">
        <v>4</v>
      </c>
      <c r="AJ4" s="24">
        <v>2</v>
      </c>
      <c r="AK4" s="24">
        <v>3</v>
      </c>
      <c r="AL4" s="24">
        <v>4</v>
      </c>
      <c r="AM4" s="24">
        <v>3</v>
      </c>
      <c r="AN4" s="24">
        <v>5</v>
      </c>
      <c r="AO4" s="24">
        <v>3</v>
      </c>
      <c r="AP4" s="24">
        <v>5</v>
      </c>
    </row>
    <row r="5" spans="1:42" x14ac:dyDescent="0.25">
      <c r="A5" s="14"/>
      <c r="B5" s="14"/>
      <c r="C5" s="24" t="s">
        <v>97</v>
      </c>
      <c r="D5" s="24" t="s">
        <v>98</v>
      </c>
      <c r="E5" s="24" t="s">
        <v>182</v>
      </c>
      <c r="F5" s="14" t="s">
        <v>150</v>
      </c>
      <c r="G5" s="14">
        <v>2</v>
      </c>
      <c r="H5" s="24">
        <v>3</v>
      </c>
      <c r="I5" s="24">
        <v>3</v>
      </c>
      <c r="J5" s="24">
        <v>3</v>
      </c>
      <c r="K5" s="24">
        <v>3</v>
      </c>
      <c r="L5" s="24">
        <v>3</v>
      </c>
      <c r="M5" s="24">
        <v>4</v>
      </c>
      <c r="N5" s="24">
        <v>4</v>
      </c>
      <c r="O5" s="24">
        <v>4</v>
      </c>
      <c r="P5" s="24">
        <v>4</v>
      </c>
      <c r="Q5" s="24">
        <v>4</v>
      </c>
      <c r="R5" s="24">
        <v>4</v>
      </c>
      <c r="S5" s="24">
        <v>4</v>
      </c>
      <c r="T5" s="24">
        <v>4</v>
      </c>
      <c r="U5" s="24">
        <v>4</v>
      </c>
      <c r="V5" s="24">
        <v>4</v>
      </c>
      <c r="W5" s="24">
        <v>3</v>
      </c>
      <c r="X5" s="24">
        <v>4</v>
      </c>
      <c r="Y5" s="24">
        <v>3</v>
      </c>
      <c r="Z5" s="24">
        <v>3</v>
      </c>
      <c r="AA5" s="24">
        <v>3</v>
      </c>
      <c r="AB5" s="24">
        <v>4</v>
      </c>
      <c r="AC5" s="24">
        <v>4</v>
      </c>
      <c r="AD5" s="24">
        <v>3</v>
      </c>
      <c r="AE5" s="24">
        <v>4</v>
      </c>
      <c r="AF5" s="24">
        <v>5</v>
      </c>
      <c r="AG5" s="24">
        <v>5</v>
      </c>
      <c r="AH5" s="24">
        <v>4</v>
      </c>
      <c r="AI5" s="24">
        <v>3</v>
      </c>
      <c r="AJ5" s="24">
        <v>3</v>
      </c>
      <c r="AK5" s="24">
        <v>3</v>
      </c>
      <c r="AL5" s="24">
        <v>3</v>
      </c>
      <c r="AM5" s="24">
        <v>3</v>
      </c>
      <c r="AN5" s="24">
        <v>5</v>
      </c>
      <c r="AO5" s="24">
        <v>4</v>
      </c>
      <c r="AP5" s="24">
        <v>4</v>
      </c>
    </row>
    <row r="6" spans="1:42" x14ac:dyDescent="0.25">
      <c r="A6" s="14"/>
      <c r="B6" s="14"/>
      <c r="C6" s="24" t="s">
        <v>97</v>
      </c>
      <c r="D6" s="24" t="s">
        <v>142</v>
      </c>
      <c r="E6" s="24" t="s">
        <v>131</v>
      </c>
      <c r="F6" s="14" t="s">
        <v>149</v>
      </c>
      <c r="G6" s="14">
        <v>3</v>
      </c>
      <c r="H6" s="24">
        <v>1</v>
      </c>
      <c r="I6" s="24">
        <v>3</v>
      </c>
      <c r="J6" s="24">
        <v>2</v>
      </c>
      <c r="K6" s="24">
        <v>1</v>
      </c>
      <c r="L6" s="24">
        <v>2</v>
      </c>
      <c r="M6" s="24">
        <v>3</v>
      </c>
      <c r="N6" s="24">
        <v>3</v>
      </c>
      <c r="O6" s="24">
        <v>4</v>
      </c>
      <c r="P6" s="24">
        <v>4</v>
      </c>
      <c r="Q6" s="24">
        <v>4</v>
      </c>
      <c r="R6" s="24">
        <v>3</v>
      </c>
      <c r="S6" s="24">
        <v>2</v>
      </c>
      <c r="T6" s="24">
        <v>2</v>
      </c>
      <c r="U6" s="24">
        <v>3</v>
      </c>
      <c r="V6" s="24">
        <v>5</v>
      </c>
      <c r="W6" s="24">
        <v>3</v>
      </c>
      <c r="X6" s="24">
        <v>3</v>
      </c>
      <c r="Y6" s="24">
        <v>3</v>
      </c>
      <c r="Z6" s="24">
        <v>3</v>
      </c>
      <c r="AA6" s="24">
        <v>4</v>
      </c>
      <c r="AB6" s="24">
        <v>4</v>
      </c>
      <c r="AC6" s="24">
        <v>4</v>
      </c>
      <c r="AD6" s="24">
        <v>3</v>
      </c>
      <c r="AE6" s="24">
        <v>4</v>
      </c>
      <c r="AF6" s="24">
        <v>4</v>
      </c>
      <c r="AG6" s="24">
        <v>4</v>
      </c>
      <c r="AH6" s="24">
        <v>4</v>
      </c>
      <c r="AI6" s="24">
        <v>3</v>
      </c>
      <c r="AJ6" s="24">
        <v>2</v>
      </c>
      <c r="AK6" s="24">
        <v>3</v>
      </c>
      <c r="AL6" s="24">
        <v>3</v>
      </c>
      <c r="AM6" s="24">
        <v>3</v>
      </c>
      <c r="AN6" s="24">
        <v>5</v>
      </c>
      <c r="AO6" s="24">
        <v>3</v>
      </c>
      <c r="AP6" s="24">
        <v>2</v>
      </c>
    </row>
    <row r="7" spans="1:42" x14ac:dyDescent="0.25">
      <c r="A7" s="14"/>
      <c r="B7" s="14"/>
      <c r="C7" s="24" t="s">
        <v>97</v>
      </c>
      <c r="D7" s="24" t="s">
        <v>96</v>
      </c>
      <c r="E7" s="24" t="s">
        <v>131</v>
      </c>
      <c r="F7" s="14" t="s">
        <v>150</v>
      </c>
      <c r="G7" s="14">
        <v>4</v>
      </c>
      <c r="H7" s="24">
        <v>2</v>
      </c>
      <c r="I7" s="24">
        <v>3</v>
      </c>
      <c r="J7" s="24">
        <v>3</v>
      </c>
      <c r="K7" s="24">
        <v>2</v>
      </c>
      <c r="L7" s="24">
        <v>3</v>
      </c>
      <c r="M7" s="24">
        <v>3</v>
      </c>
      <c r="N7" s="24">
        <v>2</v>
      </c>
      <c r="O7" s="24">
        <v>3</v>
      </c>
      <c r="P7" s="24">
        <v>4</v>
      </c>
      <c r="Q7" s="24">
        <v>2</v>
      </c>
      <c r="R7" s="24">
        <v>2</v>
      </c>
      <c r="S7" s="24">
        <v>2</v>
      </c>
      <c r="T7" s="24">
        <v>3</v>
      </c>
      <c r="U7" s="24">
        <v>3</v>
      </c>
      <c r="V7" s="24">
        <v>3</v>
      </c>
      <c r="W7" s="24">
        <v>2</v>
      </c>
      <c r="X7" s="24">
        <v>3</v>
      </c>
      <c r="Y7" s="24">
        <v>4</v>
      </c>
      <c r="Z7" s="24">
        <v>3</v>
      </c>
      <c r="AA7" s="24">
        <v>4</v>
      </c>
      <c r="AB7" s="24">
        <v>3</v>
      </c>
      <c r="AC7" s="24">
        <v>3</v>
      </c>
      <c r="AD7" s="24">
        <v>4</v>
      </c>
      <c r="AE7" s="24">
        <v>3</v>
      </c>
      <c r="AF7" s="24">
        <v>5</v>
      </c>
      <c r="AG7" s="24">
        <v>4</v>
      </c>
      <c r="AH7" s="24">
        <v>4</v>
      </c>
      <c r="AI7" s="24">
        <v>2</v>
      </c>
      <c r="AJ7" s="24">
        <v>4</v>
      </c>
      <c r="AK7" s="24">
        <v>4</v>
      </c>
      <c r="AL7" s="24">
        <v>5</v>
      </c>
      <c r="AM7" s="24">
        <v>4</v>
      </c>
      <c r="AN7" s="24">
        <v>4</v>
      </c>
      <c r="AO7" s="24">
        <v>3</v>
      </c>
      <c r="AP7" s="24">
        <v>4</v>
      </c>
    </row>
    <row r="8" spans="1:42" x14ac:dyDescent="0.25">
      <c r="A8" s="14">
        <v>2</v>
      </c>
      <c r="B8" s="14" t="s">
        <v>13</v>
      </c>
      <c r="C8" s="24" t="s">
        <v>107</v>
      </c>
      <c r="D8" s="24" t="s">
        <v>142</v>
      </c>
      <c r="E8" s="37" t="s">
        <v>122</v>
      </c>
      <c r="F8" s="14" t="s">
        <v>150</v>
      </c>
      <c r="G8" s="14">
        <v>5</v>
      </c>
      <c r="H8" s="24">
        <v>2</v>
      </c>
      <c r="I8" s="24">
        <v>3</v>
      </c>
      <c r="J8" s="24">
        <v>4</v>
      </c>
      <c r="K8" s="24">
        <v>3</v>
      </c>
      <c r="L8" s="24">
        <v>4</v>
      </c>
      <c r="M8" s="24">
        <v>5</v>
      </c>
      <c r="N8" s="24">
        <v>3</v>
      </c>
      <c r="O8" s="24">
        <v>3</v>
      </c>
      <c r="P8" s="24">
        <v>3</v>
      </c>
      <c r="Q8" s="24">
        <v>3</v>
      </c>
      <c r="R8" s="24">
        <v>4</v>
      </c>
      <c r="S8" s="24">
        <v>3</v>
      </c>
      <c r="T8" s="24">
        <v>4</v>
      </c>
      <c r="U8" s="24">
        <v>4</v>
      </c>
      <c r="V8" s="24">
        <v>3</v>
      </c>
      <c r="W8" s="24">
        <v>4</v>
      </c>
      <c r="X8" s="24">
        <v>4</v>
      </c>
      <c r="Y8" s="24">
        <v>4</v>
      </c>
      <c r="Z8" s="24">
        <v>4</v>
      </c>
      <c r="AA8" s="24">
        <v>4</v>
      </c>
      <c r="AB8" s="24">
        <v>4</v>
      </c>
      <c r="AC8" s="24">
        <v>5</v>
      </c>
      <c r="AD8" s="24">
        <v>5</v>
      </c>
      <c r="AE8" s="24">
        <v>4</v>
      </c>
      <c r="AF8" s="24">
        <v>3</v>
      </c>
      <c r="AG8" s="24">
        <v>2</v>
      </c>
      <c r="AH8" s="24">
        <v>2</v>
      </c>
      <c r="AI8" s="24">
        <v>4</v>
      </c>
      <c r="AJ8" s="24">
        <v>2</v>
      </c>
      <c r="AK8" s="24">
        <v>5</v>
      </c>
      <c r="AL8" s="24">
        <v>2</v>
      </c>
      <c r="AM8" s="24">
        <v>4</v>
      </c>
      <c r="AN8" s="24">
        <v>4</v>
      </c>
      <c r="AO8" s="24">
        <v>4</v>
      </c>
      <c r="AP8" s="24">
        <v>4</v>
      </c>
    </row>
    <row r="9" spans="1:42" x14ac:dyDescent="0.25">
      <c r="A9" s="14"/>
      <c r="B9" s="14"/>
      <c r="C9" s="24" t="s">
        <v>107</v>
      </c>
      <c r="D9" s="24" t="s">
        <v>206</v>
      </c>
      <c r="E9" s="37" t="s">
        <v>181</v>
      </c>
      <c r="F9" s="14" t="s">
        <v>149</v>
      </c>
      <c r="G9" s="14">
        <v>6</v>
      </c>
      <c r="H9" s="24">
        <v>4</v>
      </c>
      <c r="I9" s="24">
        <v>4</v>
      </c>
      <c r="J9" s="24">
        <v>4</v>
      </c>
      <c r="K9" s="24">
        <v>4</v>
      </c>
      <c r="L9" s="24">
        <v>4</v>
      </c>
      <c r="M9" s="24">
        <v>4</v>
      </c>
      <c r="N9" s="24">
        <v>4</v>
      </c>
      <c r="O9" s="24">
        <v>4</v>
      </c>
      <c r="P9" s="24">
        <v>4</v>
      </c>
      <c r="Q9" s="24">
        <v>4</v>
      </c>
      <c r="R9" s="24">
        <v>4</v>
      </c>
      <c r="S9" s="24">
        <v>4</v>
      </c>
      <c r="T9" s="24">
        <v>4</v>
      </c>
      <c r="U9" s="24">
        <v>4</v>
      </c>
      <c r="V9" s="24">
        <v>4</v>
      </c>
      <c r="W9" s="24">
        <v>4</v>
      </c>
      <c r="X9" s="24">
        <v>4</v>
      </c>
      <c r="Y9" s="24">
        <v>4</v>
      </c>
      <c r="Z9" s="24">
        <v>4</v>
      </c>
      <c r="AA9" s="24">
        <v>4</v>
      </c>
      <c r="AB9" s="24">
        <v>4</v>
      </c>
      <c r="AC9" s="24">
        <v>4</v>
      </c>
      <c r="AD9" s="24">
        <v>4</v>
      </c>
      <c r="AE9" s="24">
        <v>4</v>
      </c>
      <c r="AF9" s="24">
        <v>4</v>
      </c>
      <c r="AG9" s="24">
        <v>4</v>
      </c>
      <c r="AH9" s="24">
        <v>4</v>
      </c>
      <c r="AI9" s="24">
        <v>4</v>
      </c>
      <c r="AJ9" s="24">
        <v>4</v>
      </c>
      <c r="AK9" s="24">
        <v>4</v>
      </c>
      <c r="AL9" s="24">
        <v>4</v>
      </c>
      <c r="AM9" s="24">
        <v>4</v>
      </c>
      <c r="AN9" s="24">
        <v>4</v>
      </c>
      <c r="AO9" s="24">
        <v>4</v>
      </c>
      <c r="AP9" s="24">
        <v>4</v>
      </c>
    </row>
    <row r="10" spans="1:42" x14ac:dyDescent="0.25">
      <c r="A10" s="14"/>
      <c r="B10" s="14"/>
      <c r="C10" s="24" t="s">
        <v>121</v>
      </c>
      <c r="D10" s="24" t="s">
        <v>98</v>
      </c>
      <c r="E10" s="24" t="s">
        <v>141</v>
      </c>
      <c r="F10" s="14" t="s">
        <v>149</v>
      </c>
      <c r="G10" s="14">
        <v>7</v>
      </c>
      <c r="H10" s="24">
        <v>4</v>
      </c>
      <c r="I10" s="24">
        <v>3</v>
      </c>
      <c r="J10" s="24">
        <v>4</v>
      </c>
      <c r="K10" s="24">
        <v>4</v>
      </c>
      <c r="L10" s="24">
        <v>5</v>
      </c>
      <c r="M10" s="24">
        <v>5</v>
      </c>
      <c r="N10" s="24">
        <v>5</v>
      </c>
      <c r="O10" s="24">
        <v>5</v>
      </c>
      <c r="P10" s="24">
        <v>4</v>
      </c>
      <c r="Q10" s="24">
        <v>4</v>
      </c>
      <c r="R10" s="24">
        <v>4</v>
      </c>
      <c r="S10" s="24">
        <v>4</v>
      </c>
      <c r="T10" s="24">
        <v>5</v>
      </c>
      <c r="U10" s="24">
        <v>5</v>
      </c>
      <c r="V10" s="24">
        <v>5</v>
      </c>
      <c r="W10" s="24">
        <v>5</v>
      </c>
      <c r="X10" s="24">
        <v>5</v>
      </c>
      <c r="Y10" s="24">
        <v>5</v>
      </c>
      <c r="Z10" s="24">
        <v>4</v>
      </c>
      <c r="AA10" s="24">
        <v>5</v>
      </c>
      <c r="AB10" s="24">
        <v>4</v>
      </c>
      <c r="AC10" s="24">
        <v>5</v>
      </c>
      <c r="AD10" s="24">
        <v>5</v>
      </c>
      <c r="AE10" s="24">
        <v>5</v>
      </c>
      <c r="AF10" s="24">
        <v>4</v>
      </c>
      <c r="AG10" s="24">
        <v>4</v>
      </c>
      <c r="AH10" s="24">
        <v>4</v>
      </c>
      <c r="AI10" s="24">
        <v>5</v>
      </c>
      <c r="AJ10" s="24">
        <v>4</v>
      </c>
      <c r="AK10" s="24">
        <v>5</v>
      </c>
      <c r="AL10" s="24">
        <v>5</v>
      </c>
      <c r="AM10" s="24">
        <v>5</v>
      </c>
      <c r="AN10" s="24">
        <v>5</v>
      </c>
      <c r="AO10" s="24">
        <v>5</v>
      </c>
      <c r="AP10" s="24">
        <v>4</v>
      </c>
    </row>
    <row r="11" spans="1:42" x14ac:dyDescent="0.25">
      <c r="A11" s="14"/>
      <c r="B11" s="14"/>
      <c r="C11" s="33" t="s">
        <v>107</v>
      </c>
      <c r="D11" s="25" t="s">
        <v>147</v>
      </c>
      <c r="E11" s="38" t="s">
        <v>122</v>
      </c>
      <c r="F11" s="14" t="s">
        <v>150</v>
      </c>
      <c r="G11" s="14">
        <v>8</v>
      </c>
      <c r="H11" s="27">
        <v>5</v>
      </c>
      <c r="I11" s="27">
        <v>5</v>
      </c>
      <c r="J11" s="27">
        <v>5</v>
      </c>
      <c r="K11" s="27">
        <v>5</v>
      </c>
      <c r="L11" s="27">
        <v>5</v>
      </c>
      <c r="M11" s="27">
        <v>5</v>
      </c>
      <c r="N11" s="27">
        <v>5</v>
      </c>
      <c r="O11" s="27">
        <v>5</v>
      </c>
      <c r="P11" s="27">
        <v>5</v>
      </c>
      <c r="Q11" s="27">
        <v>5</v>
      </c>
      <c r="R11" s="27">
        <v>5</v>
      </c>
      <c r="S11" s="27">
        <v>5</v>
      </c>
      <c r="T11" s="27">
        <v>5</v>
      </c>
      <c r="U11" s="27">
        <v>5</v>
      </c>
      <c r="V11" s="27">
        <v>5</v>
      </c>
      <c r="W11" s="27">
        <v>5</v>
      </c>
      <c r="X11" s="27">
        <v>5</v>
      </c>
      <c r="Y11" s="27">
        <v>5</v>
      </c>
      <c r="Z11" s="27">
        <v>5</v>
      </c>
      <c r="AA11" s="25">
        <v>5</v>
      </c>
      <c r="AB11" s="25">
        <v>5</v>
      </c>
      <c r="AC11" s="25">
        <v>5</v>
      </c>
      <c r="AD11" s="25">
        <v>5</v>
      </c>
      <c r="AE11" s="25">
        <v>5</v>
      </c>
      <c r="AF11" s="25">
        <v>5</v>
      </c>
      <c r="AG11" s="25">
        <v>5</v>
      </c>
      <c r="AH11" s="25">
        <v>5</v>
      </c>
      <c r="AI11" s="25">
        <v>5</v>
      </c>
      <c r="AJ11" s="25">
        <v>5</v>
      </c>
      <c r="AK11" s="25">
        <v>5</v>
      </c>
      <c r="AL11" s="25">
        <v>5</v>
      </c>
      <c r="AM11" s="25">
        <v>5</v>
      </c>
      <c r="AN11" s="25">
        <v>5</v>
      </c>
      <c r="AO11" s="25">
        <v>5</v>
      </c>
      <c r="AP11" s="25">
        <v>5</v>
      </c>
    </row>
    <row r="12" spans="1:42" x14ac:dyDescent="0.25">
      <c r="A12" s="14">
        <v>3</v>
      </c>
      <c r="B12" s="14" t="s">
        <v>18</v>
      </c>
      <c r="C12" s="24" t="s">
        <v>135</v>
      </c>
      <c r="D12" s="24" t="s">
        <v>136</v>
      </c>
      <c r="E12" s="24" t="s">
        <v>141</v>
      </c>
      <c r="F12" s="14" t="s">
        <v>150</v>
      </c>
      <c r="G12" s="14">
        <v>9</v>
      </c>
      <c r="H12" s="24">
        <v>4</v>
      </c>
      <c r="I12" s="24">
        <v>4</v>
      </c>
      <c r="J12" s="24">
        <v>4</v>
      </c>
      <c r="K12" s="24">
        <v>3</v>
      </c>
      <c r="L12" s="24">
        <v>4</v>
      </c>
      <c r="M12" s="24">
        <v>4</v>
      </c>
      <c r="N12" s="24">
        <v>4</v>
      </c>
      <c r="O12" s="24">
        <v>4</v>
      </c>
      <c r="P12" s="24">
        <v>4</v>
      </c>
      <c r="Q12" s="24">
        <v>4</v>
      </c>
      <c r="R12" s="24">
        <v>4</v>
      </c>
      <c r="S12" s="24">
        <v>4</v>
      </c>
      <c r="T12" s="24">
        <v>4</v>
      </c>
      <c r="U12" s="24">
        <v>4</v>
      </c>
      <c r="V12" s="24">
        <v>3</v>
      </c>
      <c r="W12" s="24">
        <v>3</v>
      </c>
      <c r="X12" s="24">
        <v>3</v>
      </c>
      <c r="Y12" s="24">
        <v>4</v>
      </c>
      <c r="Z12" s="24">
        <v>4</v>
      </c>
      <c r="AA12" s="24">
        <v>4</v>
      </c>
      <c r="AB12" s="24">
        <v>3</v>
      </c>
      <c r="AC12" s="24">
        <v>3</v>
      </c>
      <c r="AD12" s="24">
        <v>4</v>
      </c>
      <c r="AE12" s="24">
        <v>4</v>
      </c>
      <c r="AF12" s="24">
        <v>4</v>
      </c>
      <c r="AG12" s="24">
        <v>4</v>
      </c>
      <c r="AH12" s="24">
        <v>3</v>
      </c>
      <c r="AI12" s="24">
        <v>3</v>
      </c>
      <c r="AJ12" s="24">
        <v>3</v>
      </c>
      <c r="AK12" s="24">
        <v>3</v>
      </c>
      <c r="AL12" s="24">
        <v>4</v>
      </c>
      <c r="AM12" s="24">
        <v>3</v>
      </c>
      <c r="AN12" s="24">
        <v>3</v>
      </c>
      <c r="AO12" s="24">
        <v>4</v>
      </c>
      <c r="AP12" s="24">
        <v>4</v>
      </c>
    </row>
    <row r="13" spans="1:42" x14ac:dyDescent="0.25">
      <c r="A13" s="14"/>
      <c r="B13" s="14"/>
      <c r="C13" s="24" t="s">
        <v>97</v>
      </c>
      <c r="D13" s="24" t="s">
        <v>110</v>
      </c>
      <c r="E13" s="37" t="s">
        <v>183</v>
      </c>
      <c r="F13" s="14" t="s">
        <v>150</v>
      </c>
      <c r="G13" s="14">
        <v>10</v>
      </c>
      <c r="H13" s="24">
        <v>5</v>
      </c>
      <c r="I13" s="24">
        <v>5</v>
      </c>
      <c r="J13" s="24">
        <v>5</v>
      </c>
      <c r="K13" s="24">
        <v>4</v>
      </c>
      <c r="L13" s="24">
        <v>5</v>
      </c>
      <c r="M13" s="24">
        <v>5</v>
      </c>
      <c r="N13" s="24">
        <v>5</v>
      </c>
      <c r="O13" s="24">
        <v>5</v>
      </c>
      <c r="P13" s="24">
        <v>5</v>
      </c>
      <c r="Q13" s="24">
        <v>5</v>
      </c>
      <c r="R13" s="24">
        <v>5</v>
      </c>
      <c r="S13" s="24">
        <v>5</v>
      </c>
      <c r="T13" s="24">
        <v>5</v>
      </c>
      <c r="U13" s="24">
        <v>5</v>
      </c>
      <c r="V13" s="24">
        <v>5</v>
      </c>
      <c r="W13" s="24">
        <v>5</v>
      </c>
      <c r="X13" s="24">
        <v>5</v>
      </c>
      <c r="Y13" s="24">
        <v>5</v>
      </c>
      <c r="Z13" s="24">
        <v>5</v>
      </c>
      <c r="AA13" s="24">
        <v>5</v>
      </c>
      <c r="AB13" s="24">
        <v>5</v>
      </c>
      <c r="AC13" s="24">
        <v>5</v>
      </c>
      <c r="AD13" s="24">
        <v>5</v>
      </c>
      <c r="AE13" s="24">
        <v>5</v>
      </c>
      <c r="AF13" s="24">
        <v>2</v>
      </c>
      <c r="AG13" s="24">
        <v>3</v>
      </c>
      <c r="AH13" s="24">
        <v>5</v>
      </c>
      <c r="AI13" s="24">
        <v>4</v>
      </c>
      <c r="AJ13" s="24">
        <v>4</v>
      </c>
      <c r="AK13" s="24">
        <v>5</v>
      </c>
      <c r="AL13" s="24">
        <v>5</v>
      </c>
      <c r="AM13" s="24">
        <v>4</v>
      </c>
      <c r="AN13" s="24">
        <v>5</v>
      </c>
      <c r="AO13" s="24">
        <v>5</v>
      </c>
      <c r="AP13" s="24">
        <v>5</v>
      </c>
    </row>
    <row r="14" spans="1:42" x14ac:dyDescent="0.25">
      <c r="A14" s="14"/>
      <c r="B14" s="14"/>
      <c r="C14" s="24" t="s">
        <v>97</v>
      </c>
      <c r="D14" s="24" t="s">
        <v>138</v>
      </c>
      <c r="E14" s="24" t="s">
        <v>105</v>
      </c>
      <c r="F14" s="14" t="s">
        <v>150</v>
      </c>
      <c r="G14" s="14">
        <v>11</v>
      </c>
      <c r="H14" s="24">
        <v>1</v>
      </c>
      <c r="I14" s="24">
        <v>1</v>
      </c>
      <c r="J14" s="24">
        <v>3</v>
      </c>
      <c r="K14" s="24">
        <v>1</v>
      </c>
      <c r="L14" s="24">
        <v>4</v>
      </c>
      <c r="M14" s="24">
        <v>5</v>
      </c>
      <c r="N14" s="24">
        <v>4</v>
      </c>
      <c r="O14" s="24">
        <v>4</v>
      </c>
      <c r="P14" s="24">
        <v>5</v>
      </c>
      <c r="Q14" s="24">
        <v>5</v>
      </c>
      <c r="R14" s="24">
        <v>1</v>
      </c>
      <c r="S14" s="24">
        <v>1</v>
      </c>
      <c r="T14" s="24">
        <v>4</v>
      </c>
      <c r="U14" s="24">
        <v>5</v>
      </c>
      <c r="V14" s="24">
        <v>5</v>
      </c>
      <c r="W14" s="24">
        <v>4</v>
      </c>
      <c r="X14" s="24">
        <v>4</v>
      </c>
      <c r="Y14" s="24">
        <v>5</v>
      </c>
      <c r="Z14" s="24">
        <v>2</v>
      </c>
      <c r="AA14" s="24">
        <v>3</v>
      </c>
      <c r="AB14" s="24">
        <v>3</v>
      </c>
      <c r="AC14" s="24">
        <v>5</v>
      </c>
      <c r="AD14" s="24">
        <v>5</v>
      </c>
      <c r="AE14" s="24">
        <v>2</v>
      </c>
      <c r="AF14" s="24">
        <v>1</v>
      </c>
      <c r="AG14" s="24">
        <v>1</v>
      </c>
      <c r="AH14" s="24">
        <v>1</v>
      </c>
      <c r="AI14" s="24">
        <v>1</v>
      </c>
      <c r="AJ14" s="24">
        <v>2</v>
      </c>
      <c r="AK14" s="24">
        <v>4</v>
      </c>
      <c r="AL14" s="24">
        <v>2</v>
      </c>
      <c r="AM14" s="24">
        <v>4</v>
      </c>
      <c r="AN14" s="24">
        <v>2</v>
      </c>
      <c r="AO14" s="24">
        <v>3</v>
      </c>
      <c r="AP14" s="24">
        <v>2</v>
      </c>
    </row>
    <row r="15" spans="1:42" x14ac:dyDescent="0.25">
      <c r="A15" s="14"/>
      <c r="B15" s="14"/>
      <c r="C15" s="14" t="s">
        <v>107</v>
      </c>
      <c r="D15" s="14" t="s">
        <v>161</v>
      </c>
      <c r="E15" s="14" t="s">
        <v>184</v>
      </c>
      <c r="F15" s="14" t="s">
        <v>149</v>
      </c>
      <c r="G15" s="14">
        <v>12</v>
      </c>
      <c r="H15" s="24">
        <v>4</v>
      </c>
      <c r="I15" s="24">
        <v>3</v>
      </c>
      <c r="J15" s="24">
        <v>5</v>
      </c>
      <c r="K15" s="24">
        <v>4</v>
      </c>
      <c r="L15" s="24">
        <v>4</v>
      </c>
      <c r="M15" s="24">
        <v>4</v>
      </c>
      <c r="N15" s="24">
        <v>4</v>
      </c>
      <c r="O15" s="24">
        <v>5</v>
      </c>
      <c r="P15" s="24">
        <v>3</v>
      </c>
      <c r="Q15" s="24">
        <v>4</v>
      </c>
      <c r="R15" s="24">
        <v>4</v>
      </c>
      <c r="S15" s="24">
        <v>4</v>
      </c>
      <c r="T15" s="24">
        <v>4</v>
      </c>
      <c r="U15" s="24">
        <v>4</v>
      </c>
      <c r="V15" s="24">
        <v>4</v>
      </c>
      <c r="W15" s="24">
        <v>4</v>
      </c>
      <c r="X15" s="24">
        <v>4</v>
      </c>
      <c r="Y15" s="24">
        <v>5</v>
      </c>
      <c r="Z15" s="24">
        <v>4</v>
      </c>
      <c r="AA15" s="24">
        <v>5</v>
      </c>
      <c r="AB15" s="24">
        <v>4</v>
      </c>
      <c r="AC15" s="24">
        <v>4</v>
      </c>
      <c r="AD15" s="24">
        <v>3</v>
      </c>
      <c r="AE15" s="24">
        <v>5</v>
      </c>
      <c r="AF15" s="24">
        <v>4</v>
      </c>
      <c r="AG15" s="24">
        <v>4</v>
      </c>
      <c r="AH15" s="24">
        <v>4</v>
      </c>
      <c r="AI15" s="24">
        <v>3</v>
      </c>
      <c r="AJ15" s="24">
        <v>4</v>
      </c>
      <c r="AK15" s="24">
        <v>5</v>
      </c>
      <c r="AL15" s="24">
        <v>5</v>
      </c>
      <c r="AM15" s="24">
        <v>4</v>
      </c>
      <c r="AN15" s="24">
        <v>5</v>
      </c>
      <c r="AO15" s="24">
        <v>5</v>
      </c>
      <c r="AP15" s="24">
        <v>3</v>
      </c>
    </row>
    <row r="16" spans="1:42" ht="14.25" customHeight="1" x14ac:dyDescent="0.25">
      <c r="A16" s="14">
        <v>4</v>
      </c>
      <c r="B16" s="14" t="s">
        <v>21</v>
      </c>
      <c r="C16" s="24" t="s">
        <v>107</v>
      </c>
      <c r="D16" s="24" t="s">
        <v>139</v>
      </c>
      <c r="E16" s="24" t="s">
        <v>184</v>
      </c>
      <c r="F16" s="14" t="s">
        <v>149</v>
      </c>
      <c r="G16" s="14">
        <v>13</v>
      </c>
      <c r="H16" s="24">
        <v>5</v>
      </c>
      <c r="I16" s="24">
        <v>5</v>
      </c>
      <c r="J16" s="24">
        <v>5</v>
      </c>
      <c r="K16" s="24">
        <v>5</v>
      </c>
      <c r="L16" s="24">
        <v>5</v>
      </c>
      <c r="M16" s="24">
        <v>5</v>
      </c>
      <c r="N16" s="24">
        <v>4</v>
      </c>
      <c r="O16" s="24">
        <v>5</v>
      </c>
      <c r="P16" s="24">
        <v>5</v>
      </c>
      <c r="Q16" s="24">
        <v>4</v>
      </c>
      <c r="R16" s="24">
        <v>5</v>
      </c>
      <c r="S16" s="24">
        <v>4</v>
      </c>
      <c r="T16" s="24">
        <v>5</v>
      </c>
      <c r="U16" s="24">
        <v>5</v>
      </c>
      <c r="V16" s="24">
        <v>5</v>
      </c>
      <c r="W16" s="24">
        <v>4</v>
      </c>
      <c r="X16" s="24">
        <v>5</v>
      </c>
      <c r="Y16" s="24">
        <v>5</v>
      </c>
      <c r="Z16" s="24">
        <v>5</v>
      </c>
      <c r="AA16" s="24">
        <v>5</v>
      </c>
      <c r="AB16" s="24">
        <v>5</v>
      </c>
      <c r="AC16" s="24">
        <v>4</v>
      </c>
      <c r="AD16" s="24">
        <v>5</v>
      </c>
      <c r="AE16" s="24">
        <v>5</v>
      </c>
      <c r="AF16" s="24">
        <v>5</v>
      </c>
      <c r="AG16" s="24">
        <v>5</v>
      </c>
      <c r="AH16" s="24">
        <v>4</v>
      </c>
      <c r="AI16" s="24">
        <v>4</v>
      </c>
      <c r="AJ16" s="24">
        <v>2</v>
      </c>
      <c r="AK16" s="24">
        <v>5</v>
      </c>
      <c r="AL16" s="24">
        <v>5</v>
      </c>
      <c r="AM16" s="24">
        <v>2</v>
      </c>
      <c r="AN16" s="24">
        <v>5</v>
      </c>
      <c r="AO16" s="24">
        <v>4</v>
      </c>
      <c r="AP16" s="24">
        <v>5</v>
      </c>
    </row>
    <row r="17" spans="1:42" ht="14.25" customHeight="1" x14ac:dyDescent="0.25">
      <c r="A17" s="14"/>
      <c r="B17" s="14"/>
      <c r="C17" s="24" t="s">
        <v>107</v>
      </c>
      <c r="D17" s="24" t="s">
        <v>140</v>
      </c>
      <c r="E17" s="24" t="s">
        <v>184</v>
      </c>
      <c r="F17" s="14" t="s">
        <v>149</v>
      </c>
      <c r="G17" s="14">
        <v>14</v>
      </c>
      <c r="H17" s="24">
        <v>4</v>
      </c>
      <c r="I17" s="24">
        <v>3</v>
      </c>
      <c r="J17" s="24">
        <v>3</v>
      </c>
      <c r="K17" s="24">
        <v>3</v>
      </c>
      <c r="L17" s="24">
        <v>4</v>
      </c>
      <c r="M17" s="24">
        <v>5</v>
      </c>
      <c r="N17" s="24">
        <v>3</v>
      </c>
      <c r="O17" s="24">
        <v>4</v>
      </c>
      <c r="P17" s="24">
        <v>4</v>
      </c>
      <c r="Q17" s="24">
        <v>4</v>
      </c>
      <c r="R17" s="24">
        <v>3</v>
      </c>
      <c r="S17" s="24">
        <v>2</v>
      </c>
      <c r="T17" s="24">
        <v>2</v>
      </c>
      <c r="U17" s="24">
        <v>2</v>
      </c>
      <c r="V17" s="24">
        <v>4</v>
      </c>
      <c r="W17" s="24">
        <v>3</v>
      </c>
      <c r="X17" s="24">
        <v>3</v>
      </c>
      <c r="Y17" s="24">
        <v>4</v>
      </c>
      <c r="Z17" s="24">
        <v>3</v>
      </c>
      <c r="AA17" s="24">
        <v>3</v>
      </c>
      <c r="AB17" s="24">
        <v>3</v>
      </c>
      <c r="AC17" s="24">
        <v>3</v>
      </c>
      <c r="AD17" s="24">
        <v>3</v>
      </c>
      <c r="AE17" s="24">
        <v>4</v>
      </c>
      <c r="AF17" s="24">
        <v>3</v>
      </c>
      <c r="AG17" s="24">
        <v>3</v>
      </c>
      <c r="AH17" s="24">
        <v>3</v>
      </c>
      <c r="AI17" s="24">
        <v>3</v>
      </c>
      <c r="AJ17" s="24">
        <v>2</v>
      </c>
      <c r="AK17" s="24">
        <v>4</v>
      </c>
      <c r="AL17" s="24">
        <v>3</v>
      </c>
      <c r="AM17" s="24">
        <v>3</v>
      </c>
      <c r="AN17" s="24">
        <v>3</v>
      </c>
      <c r="AO17" s="24">
        <v>4</v>
      </c>
      <c r="AP17" s="24">
        <v>4</v>
      </c>
    </row>
    <row r="18" spans="1:42" ht="14.25" customHeight="1" x14ac:dyDescent="0.25">
      <c r="A18" s="14"/>
      <c r="B18" s="14"/>
      <c r="C18" s="24" t="s">
        <v>107</v>
      </c>
      <c r="D18" s="24" t="s">
        <v>98</v>
      </c>
      <c r="E18" s="24" t="s">
        <v>141</v>
      </c>
      <c r="F18" s="14" t="s">
        <v>149</v>
      </c>
      <c r="G18" s="14">
        <v>15</v>
      </c>
      <c r="H18" s="24">
        <v>5</v>
      </c>
      <c r="I18" s="24">
        <v>4</v>
      </c>
      <c r="J18" s="24">
        <v>4</v>
      </c>
      <c r="K18" s="24">
        <v>4</v>
      </c>
      <c r="L18" s="24">
        <v>4</v>
      </c>
      <c r="M18" s="24">
        <v>5</v>
      </c>
      <c r="N18" s="24">
        <v>4</v>
      </c>
      <c r="O18" s="24">
        <v>4</v>
      </c>
      <c r="P18" s="24">
        <v>4</v>
      </c>
      <c r="Q18" s="24">
        <v>4</v>
      </c>
      <c r="R18" s="24">
        <v>4</v>
      </c>
      <c r="S18" s="24">
        <v>4</v>
      </c>
      <c r="T18" s="24">
        <v>4</v>
      </c>
      <c r="U18" s="24">
        <v>4</v>
      </c>
      <c r="V18" s="24">
        <v>5</v>
      </c>
      <c r="W18" s="24">
        <v>4</v>
      </c>
      <c r="X18" s="24">
        <v>4</v>
      </c>
      <c r="Y18" s="24">
        <v>5</v>
      </c>
      <c r="Z18" s="24">
        <v>3</v>
      </c>
      <c r="AA18" s="24">
        <v>4</v>
      </c>
      <c r="AB18" s="24">
        <v>4</v>
      </c>
      <c r="AC18" s="24">
        <v>5</v>
      </c>
      <c r="AD18" s="24">
        <v>4</v>
      </c>
      <c r="AE18" s="24">
        <v>5</v>
      </c>
      <c r="AF18" s="24">
        <v>4</v>
      </c>
      <c r="AG18" s="24">
        <v>4</v>
      </c>
      <c r="AH18" s="24">
        <v>4</v>
      </c>
      <c r="AI18" s="24">
        <v>4</v>
      </c>
      <c r="AJ18" s="24">
        <v>3</v>
      </c>
      <c r="AK18" s="24">
        <v>4</v>
      </c>
      <c r="AL18" s="24">
        <v>4</v>
      </c>
      <c r="AM18" s="24">
        <v>4</v>
      </c>
      <c r="AN18" s="24">
        <v>4</v>
      </c>
      <c r="AO18" s="24">
        <v>4</v>
      </c>
      <c r="AP18" s="24">
        <v>4</v>
      </c>
    </row>
    <row r="19" spans="1:42" ht="14.25" customHeight="1" x14ac:dyDescent="0.25">
      <c r="A19" s="14"/>
      <c r="B19" s="14"/>
      <c r="C19" s="14" t="s">
        <v>107</v>
      </c>
      <c r="D19" s="14" t="s">
        <v>110</v>
      </c>
      <c r="E19" s="14" t="s">
        <v>184</v>
      </c>
      <c r="F19" s="14" t="s">
        <v>149</v>
      </c>
      <c r="G19" s="14">
        <v>16</v>
      </c>
      <c r="H19" s="24">
        <v>4</v>
      </c>
      <c r="I19" s="24">
        <v>3</v>
      </c>
      <c r="J19" s="24">
        <v>4</v>
      </c>
      <c r="K19" s="24">
        <v>3</v>
      </c>
      <c r="L19" s="24">
        <v>4</v>
      </c>
      <c r="M19" s="24">
        <v>4</v>
      </c>
      <c r="N19" s="24">
        <v>4</v>
      </c>
      <c r="O19" s="24">
        <v>4</v>
      </c>
      <c r="P19" s="24">
        <v>4</v>
      </c>
      <c r="Q19" s="24">
        <v>4</v>
      </c>
      <c r="R19" s="24">
        <v>4</v>
      </c>
      <c r="S19" s="24">
        <v>4</v>
      </c>
      <c r="T19" s="24">
        <v>4</v>
      </c>
      <c r="U19" s="24">
        <v>4</v>
      </c>
      <c r="V19" s="24">
        <v>4</v>
      </c>
      <c r="W19" s="24">
        <v>4</v>
      </c>
      <c r="X19" s="24">
        <v>4</v>
      </c>
      <c r="Y19" s="24">
        <v>4</v>
      </c>
      <c r="Z19" s="24">
        <v>2</v>
      </c>
      <c r="AA19" s="24">
        <v>3</v>
      </c>
      <c r="AB19" s="24">
        <v>4</v>
      </c>
      <c r="AC19" s="24">
        <v>4</v>
      </c>
      <c r="AD19" s="24">
        <v>4</v>
      </c>
      <c r="AE19" s="24">
        <v>4</v>
      </c>
      <c r="AF19" s="24">
        <v>3</v>
      </c>
      <c r="AG19" s="24">
        <v>3</v>
      </c>
      <c r="AH19" s="24">
        <v>3</v>
      </c>
      <c r="AI19" s="24">
        <v>4</v>
      </c>
      <c r="AJ19" s="24">
        <v>3</v>
      </c>
      <c r="AK19" s="24">
        <v>4</v>
      </c>
      <c r="AL19" s="24">
        <v>4</v>
      </c>
      <c r="AM19" s="24">
        <v>4</v>
      </c>
      <c r="AN19" s="24">
        <v>4</v>
      </c>
      <c r="AO19" s="24">
        <v>4</v>
      </c>
      <c r="AP19" s="24">
        <v>4</v>
      </c>
    </row>
    <row r="20" spans="1:42" x14ac:dyDescent="0.25">
      <c r="A20" s="14">
        <v>5</v>
      </c>
      <c r="B20" s="14" t="s">
        <v>9</v>
      </c>
      <c r="C20" s="24" t="s">
        <v>107</v>
      </c>
      <c r="D20" s="24" t="s">
        <v>124</v>
      </c>
      <c r="E20" s="24" t="s">
        <v>100</v>
      </c>
      <c r="F20" s="14" t="s">
        <v>149</v>
      </c>
      <c r="G20" s="14">
        <v>17</v>
      </c>
      <c r="H20" s="24">
        <v>5</v>
      </c>
      <c r="I20" s="24">
        <v>4</v>
      </c>
      <c r="J20" s="24">
        <v>4</v>
      </c>
      <c r="K20" s="24">
        <v>3</v>
      </c>
      <c r="L20" s="24">
        <v>4</v>
      </c>
      <c r="M20" s="24">
        <v>5</v>
      </c>
      <c r="N20" s="24">
        <v>5</v>
      </c>
      <c r="O20" s="24">
        <v>4</v>
      </c>
      <c r="P20" s="24">
        <v>5</v>
      </c>
      <c r="Q20" s="24">
        <v>4</v>
      </c>
      <c r="R20" s="24">
        <v>4</v>
      </c>
      <c r="S20" s="24">
        <v>4</v>
      </c>
      <c r="T20" s="24">
        <v>4</v>
      </c>
      <c r="U20" s="24">
        <v>4</v>
      </c>
      <c r="V20" s="24">
        <v>4</v>
      </c>
      <c r="W20" s="24">
        <v>4</v>
      </c>
      <c r="X20" s="24">
        <v>4</v>
      </c>
      <c r="Y20" s="24">
        <v>4</v>
      </c>
      <c r="Z20" s="24">
        <v>3</v>
      </c>
      <c r="AA20" s="24">
        <v>4</v>
      </c>
      <c r="AB20" s="24">
        <v>4</v>
      </c>
      <c r="AC20" s="24">
        <v>4</v>
      </c>
      <c r="AD20" s="24">
        <v>4</v>
      </c>
      <c r="AE20" s="24">
        <v>4</v>
      </c>
      <c r="AF20" s="24">
        <v>4</v>
      </c>
      <c r="AG20" s="24">
        <v>3</v>
      </c>
      <c r="AH20" s="24">
        <v>4</v>
      </c>
      <c r="AI20" s="24">
        <v>4</v>
      </c>
      <c r="AJ20" s="24">
        <v>3</v>
      </c>
      <c r="AK20" s="24">
        <v>4</v>
      </c>
      <c r="AL20" s="24">
        <v>3</v>
      </c>
      <c r="AM20" s="24">
        <v>4</v>
      </c>
      <c r="AN20" s="24">
        <v>4</v>
      </c>
      <c r="AO20" s="24">
        <v>4</v>
      </c>
      <c r="AP20" s="24">
        <v>4</v>
      </c>
    </row>
    <row r="21" spans="1:42" x14ac:dyDescent="0.25">
      <c r="A21" s="14"/>
      <c r="B21" s="14"/>
      <c r="C21" s="24" t="s">
        <v>107</v>
      </c>
      <c r="D21" s="24" t="s">
        <v>158</v>
      </c>
      <c r="E21" s="24" t="s">
        <v>131</v>
      </c>
      <c r="F21" s="14" t="s">
        <v>150</v>
      </c>
      <c r="G21" s="14">
        <v>18</v>
      </c>
      <c r="H21" s="24">
        <v>3</v>
      </c>
      <c r="I21" s="24">
        <v>4</v>
      </c>
      <c r="J21" s="24">
        <v>3</v>
      </c>
      <c r="K21" s="24">
        <v>2</v>
      </c>
      <c r="L21" s="24">
        <v>4</v>
      </c>
      <c r="M21" s="24">
        <v>5</v>
      </c>
      <c r="N21" s="24">
        <v>4</v>
      </c>
      <c r="O21" s="24">
        <v>3</v>
      </c>
      <c r="P21" s="24">
        <v>4</v>
      </c>
      <c r="Q21" s="24">
        <v>4</v>
      </c>
      <c r="R21" s="24">
        <v>3</v>
      </c>
      <c r="S21" s="24">
        <v>2</v>
      </c>
      <c r="T21" s="24">
        <v>3</v>
      </c>
      <c r="U21" s="24">
        <v>4</v>
      </c>
      <c r="V21" s="24">
        <v>4</v>
      </c>
      <c r="W21" s="24">
        <v>4</v>
      </c>
      <c r="X21" s="24">
        <v>4</v>
      </c>
      <c r="Y21" s="24">
        <v>4</v>
      </c>
      <c r="Z21" s="24">
        <v>3</v>
      </c>
      <c r="AA21" s="24">
        <v>5</v>
      </c>
      <c r="AB21" s="24">
        <v>4</v>
      </c>
      <c r="AC21" s="24">
        <v>5</v>
      </c>
      <c r="AD21" s="24">
        <v>3</v>
      </c>
      <c r="AE21" s="24">
        <v>3</v>
      </c>
      <c r="AF21" s="24">
        <v>4</v>
      </c>
      <c r="AG21" s="24">
        <v>4</v>
      </c>
      <c r="AH21" s="24">
        <v>4</v>
      </c>
      <c r="AI21" s="24">
        <v>4</v>
      </c>
      <c r="AJ21" s="24">
        <v>4</v>
      </c>
      <c r="AK21" s="24">
        <v>4</v>
      </c>
      <c r="AL21" s="24">
        <v>4</v>
      </c>
      <c r="AM21" s="24">
        <v>4</v>
      </c>
      <c r="AN21" s="24">
        <v>4</v>
      </c>
      <c r="AO21" s="24">
        <v>4</v>
      </c>
      <c r="AP21" s="24">
        <v>4</v>
      </c>
    </row>
    <row r="22" spans="1:42" x14ac:dyDescent="0.25">
      <c r="A22" s="14"/>
      <c r="B22" s="14"/>
      <c r="C22" s="24" t="s">
        <v>97</v>
      </c>
      <c r="D22" s="24" t="s">
        <v>158</v>
      </c>
      <c r="E22" s="24" t="s">
        <v>184</v>
      </c>
      <c r="F22" s="14" t="s">
        <v>150</v>
      </c>
      <c r="G22" s="14">
        <v>19</v>
      </c>
      <c r="H22" s="24">
        <v>4</v>
      </c>
      <c r="I22" s="24">
        <v>3</v>
      </c>
      <c r="J22" s="24">
        <v>4</v>
      </c>
      <c r="K22" s="24">
        <v>3</v>
      </c>
      <c r="L22" s="24">
        <v>4</v>
      </c>
      <c r="M22" s="24">
        <v>5</v>
      </c>
      <c r="N22" s="24">
        <v>4</v>
      </c>
      <c r="O22" s="24">
        <v>5</v>
      </c>
      <c r="P22" s="24">
        <v>4</v>
      </c>
      <c r="Q22" s="24">
        <v>4</v>
      </c>
      <c r="R22" s="24">
        <v>4</v>
      </c>
      <c r="S22" s="24">
        <v>3</v>
      </c>
      <c r="T22" s="24">
        <v>4</v>
      </c>
      <c r="U22" s="24">
        <v>4</v>
      </c>
      <c r="V22" s="24">
        <v>4</v>
      </c>
      <c r="W22" s="24">
        <v>4</v>
      </c>
      <c r="X22" s="24">
        <v>4</v>
      </c>
      <c r="Y22" s="24">
        <v>5</v>
      </c>
      <c r="Z22" s="24">
        <v>4</v>
      </c>
      <c r="AA22" s="24">
        <v>4</v>
      </c>
      <c r="AB22" s="24">
        <v>5</v>
      </c>
      <c r="AC22" s="24">
        <v>5</v>
      </c>
      <c r="AD22" s="24">
        <v>5</v>
      </c>
      <c r="AE22" s="24">
        <v>5</v>
      </c>
      <c r="AF22" s="24">
        <v>4</v>
      </c>
      <c r="AG22" s="24">
        <v>4</v>
      </c>
      <c r="AH22" s="24">
        <v>4</v>
      </c>
      <c r="AI22" s="24">
        <v>3</v>
      </c>
      <c r="AJ22" s="24">
        <v>3</v>
      </c>
      <c r="AK22" s="24">
        <v>5</v>
      </c>
      <c r="AL22" s="24">
        <v>2</v>
      </c>
      <c r="AM22" s="24">
        <v>4</v>
      </c>
      <c r="AN22" s="24">
        <v>4</v>
      </c>
      <c r="AO22" s="24">
        <v>4</v>
      </c>
      <c r="AP22" s="24">
        <v>4</v>
      </c>
    </row>
    <row r="23" spans="1:42" x14ac:dyDescent="0.25">
      <c r="A23" s="14"/>
      <c r="B23" s="14"/>
      <c r="C23" s="24" t="s">
        <v>97</v>
      </c>
      <c r="D23" s="24" t="s">
        <v>113</v>
      </c>
      <c r="E23" s="24" t="s">
        <v>105</v>
      </c>
      <c r="F23" s="14" t="s">
        <v>149</v>
      </c>
      <c r="G23" s="14">
        <v>20</v>
      </c>
      <c r="H23" s="24">
        <v>4</v>
      </c>
      <c r="I23" s="24">
        <v>3</v>
      </c>
      <c r="J23" s="24">
        <v>4</v>
      </c>
      <c r="K23" s="24">
        <v>4</v>
      </c>
      <c r="L23" s="24">
        <v>4</v>
      </c>
      <c r="M23" s="24">
        <v>5</v>
      </c>
      <c r="N23" s="24">
        <v>5</v>
      </c>
      <c r="O23" s="24">
        <v>5</v>
      </c>
      <c r="P23" s="24">
        <v>5</v>
      </c>
      <c r="Q23" s="24">
        <v>5</v>
      </c>
      <c r="R23" s="24">
        <v>5</v>
      </c>
      <c r="S23" s="24">
        <v>5</v>
      </c>
      <c r="T23" s="24">
        <v>5</v>
      </c>
      <c r="U23" s="24">
        <v>5</v>
      </c>
      <c r="V23" s="24">
        <v>5</v>
      </c>
      <c r="W23" s="24">
        <v>5</v>
      </c>
      <c r="X23" s="24">
        <v>5</v>
      </c>
      <c r="Y23" s="24">
        <v>5</v>
      </c>
      <c r="Z23" s="24">
        <v>4</v>
      </c>
      <c r="AA23" s="24">
        <v>5</v>
      </c>
      <c r="AB23" s="24">
        <v>5</v>
      </c>
      <c r="AC23" s="24">
        <v>5</v>
      </c>
      <c r="AD23" s="24">
        <v>5</v>
      </c>
      <c r="AE23" s="24">
        <v>5</v>
      </c>
      <c r="AF23" s="24">
        <v>5</v>
      </c>
      <c r="AG23" s="24">
        <v>5</v>
      </c>
      <c r="AH23" s="24">
        <v>5</v>
      </c>
      <c r="AI23" s="24">
        <v>3</v>
      </c>
      <c r="AJ23" s="24">
        <v>5</v>
      </c>
      <c r="AK23" s="24">
        <v>5</v>
      </c>
      <c r="AL23" s="24">
        <v>4</v>
      </c>
      <c r="AM23" s="24">
        <v>4</v>
      </c>
      <c r="AN23" s="24">
        <v>4</v>
      </c>
      <c r="AO23" s="24">
        <v>5</v>
      </c>
      <c r="AP23" s="24">
        <v>5</v>
      </c>
    </row>
    <row r="24" spans="1:42" x14ac:dyDescent="0.25">
      <c r="A24" s="14">
        <v>6</v>
      </c>
      <c r="B24" s="14" t="s">
        <v>24</v>
      </c>
      <c r="C24" s="24" t="s">
        <v>97</v>
      </c>
      <c r="D24" s="24" t="s">
        <v>98</v>
      </c>
      <c r="E24" s="24" t="s">
        <v>141</v>
      </c>
      <c r="F24" s="18" t="s">
        <v>150</v>
      </c>
      <c r="G24" s="14">
        <v>21</v>
      </c>
      <c r="H24" s="24">
        <v>4</v>
      </c>
      <c r="I24" s="24">
        <v>3</v>
      </c>
      <c r="J24" s="24">
        <v>4</v>
      </c>
      <c r="K24" s="24">
        <v>3</v>
      </c>
      <c r="L24" s="24">
        <v>5</v>
      </c>
      <c r="M24" s="24">
        <v>4</v>
      </c>
      <c r="N24" s="24">
        <v>5</v>
      </c>
      <c r="O24" s="24">
        <v>4</v>
      </c>
      <c r="P24" s="24">
        <v>3</v>
      </c>
      <c r="Q24" s="24">
        <v>3</v>
      </c>
      <c r="R24" s="24">
        <v>4</v>
      </c>
      <c r="S24" s="24">
        <v>3</v>
      </c>
      <c r="T24" s="24">
        <v>4</v>
      </c>
      <c r="U24" s="24">
        <v>4</v>
      </c>
      <c r="V24" s="24">
        <v>4</v>
      </c>
      <c r="W24" s="24">
        <v>4</v>
      </c>
      <c r="X24" s="24">
        <v>4</v>
      </c>
      <c r="Y24" s="24">
        <v>4</v>
      </c>
      <c r="Z24" s="24">
        <v>3</v>
      </c>
      <c r="AA24" s="24">
        <v>5</v>
      </c>
      <c r="AB24" s="24">
        <v>4</v>
      </c>
      <c r="AC24" s="24">
        <v>4</v>
      </c>
      <c r="AD24" s="24">
        <v>4</v>
      </c>
      <c r="AE24" s="24">
        <v>5</v>
      </c>
      <c r="AF24" s="24">
        <v>5</v>
      </c>
      <c r="AG24" s="24">
        <v>4</v>
      </c>
      <c r="AH24" s="24">
        <v>3</v>
      </c>
      <c r="AI24" s="24">
        <v>4</v>
      </c>
      <c r="AJ24" s="24">
        <v>4</v>
      </c>
      <c r="AK24" s="24">
        <v>5</v>
      </c>
      <c r="AL24" s="24">
        <v>5</v>
      </c>
      <c r="AM24" s="24">
        <v>4</v>
      </c>
      <c r="AN24" s="24">
        <v>4</v>
      </c>
      <c r="AO24" s="24">
        <v>4</v>
      </c>
      <c r="AP24" s="24">
        <v>5</v>
      </c>
    </row>
    <row r="25" spans="1:42" x14ac:dyDescent="0.25">
      <c r="A25" s="14"/>
      <c r="B25" s="14"/>
      <c r="C25" s="14" t="s">
        <v>97</v>
      </c>
      <c r="D25" s="14" t="s">
        <v>110</v>
      </c>
      <c r="E25" s="14" t="s">
        <v>141</v>
      </c>
      <c r="F25" s="14" t="s">
        <v>150</v>
      </c>
      <c r="G25" s="14">
        <v>22</v>
      </c>
      <c r="H25" s="24">
        <v>4</v>
      </c>
      <c r="I25" s="24">
        <v>4</v>
      </c>
      <c r="J25" s="24">
        <v>4</v>
      </c>
      <c r="K25" s="24">
        <v>4</v>
      </c>
      <c r="L25" s="24">
        <v>4</v>
      </c>
      <c r="M25" s="24">
        <v>4</v>
      </c>
      <c r="N25" s="24">
        <v>3</v>
      </c>
      <c r="O25" s="24">
        <v>5</v>
      </c>
      <c r="P25" s="24">
        <v>4</v>
      </c>
      <c r="Q25" s="24">
        <v>5</v>
      </c>
      <c r="R25" s="24">
        <v>5</v>
      </c>
      <c r="S25" s="24">
        <v>4</v>
      </c>
      <c r="T25" s="24">
        <v>5</v>
      </c>
      <c r="U25" s="24">
        <v>5</v>
      </c>
      <c r="V25" s="24">
        <v>4</v>
      </c>
      <c r="W25" s="24">
        <v>4</v>
      </c>
      <c r="X25" s="24">
        <v>4</v>
      </c>
      <c r="Y25" s="24">
        <v>5</v>
      </c>
      <c r="Z25" s="24">
        <v>4</v>
      </c>
      <c r="AA25" s="24">
        <v>4</v>
      </c>
      <c r="AB25" s="24">
        <v>4</v>
      </c>
      <c r="AC25" s="24">
        <v>4</v>
      </c>
      <c r="AD25" s="24">
        <v>5</v>
      </c>
      <c r="AE25" s="24">
        <v>4</v>
      </c>
      <c r="AF25" s="24">
        <v>5</v>
      </c>
      <c r="AG25" s="24">
        <v>5</v>
      </c>
      <c r="AH25" s="24">
        <v>4</v>
      </c>
      <c r="AI25" s="24">
        <v>4</v>
      </c>
      <c r="AJ25" s="24">
        <v>2</v>
      </c>
      <c r="AK25" s="24">
        <v>3</v>
      </c>
      <c r="AL25" s="24">
        <v>4</v>
      </c>
      <c r="AM25" s="24">
        <v>3</v>
      </c>
      <c r="AN25" s="24">
        <v>4</v>
      </c>
      <c r="AO25" s="24">
        <v>3</v>
      </c>
      <c r="AP25" s="24">
        <v>4</v>
      </c>
    </row>
    <row r="26" spans="1:42" x14ac:dyDescent="0.25">
      <c r="A26" s="14"/>
      <c r="B26" s="14"/>
      <c r="C26" s="14" t="s">
        <v>121</v>
      </c>
      <c r="D26" s="14" t="s">
        <v>111</v>
      </c>
      <c r="E26" s="14" t="s">
        <v>184</v>
      </c>
      <c r="F26" s="14" t="s">
        <v>150</v>
      </c>
      <c r="G26" s="14">
        <v>23</v>
      </c>
      <c r="H26" s="24">
        <v>4</v>
      </c>
      <c r="I26" s="24">
        <v>3</v>
      </c>
      <c r="J26" s="24">
        <v>4</v>
      </c>
      <c r="K26" s="24">
        <v>3</v>
      </c>
      <c r="L26" s="24">
        <v>4</v>
      </c>
      <c r="M26" s="24">
        <v>5</v>
      </c>
      <c r="N26" s="24">
        <v>4</v>
      </c>
      <c r="O26" s="24">
        <v>5</v>
      </c>
      <c r="P26" s="24">
        <v>3</v>
      </c>
      <c r="Q26" s="24">
        <v>4</v>
      </c>
      <c r="R26" s="24">
        <v>4</v>
      </c>
      <c r="S26" s="24">
        <v>3</v>
      </c>
      <c r="T26" s="24">
        <v>4</v>
      </c>
      <c r="U26" s="24">
        <v>4</v>
      </c>
      <c r="V26" s="24">
        <v>5</v>
      </c>
      <c r="W26" s="24">
        <v>4</v>
      </c>
      <c r="X26" s="24">
        <v>4</v>
      </c>
      <c r="Y26" s="24">
        <v>4</v>
      </c>
      <c r="Z26" s="24">
        <v>4</v>
      </c>
      <c r="AA26" s="24">
        <v>4</v>
      </c>
      <c r="AB26" s="24">
        <v>4</v>
      </c>
      <c r="AC26" s="24">
        <v>5</v>
      </c>
      <c r="AD26" s="24">
        <v>4</v>
      </c>
      <c r="AE26" s="24">
        <v>4</v>
      </c>
      <c r="AF26" s="24">
        <v>4</v>
      </c>
      <c r="AG26" s="24">
        <v>4</v>
      </c>
      <c r="AH26" s="24">
        <v>4</v>
      </c>
      <c r="AI26" s="24">
        <v>3</v>
      </c>
      <c r="AJ26" s="24">
        <v>4</v>
      </c>
      <c r="AK26" s="24">
        <v>4</v>
      </c>
      <c r="AL26" s="24">
        <v>5</v>
      </c>
      <c r="AM26" s="24">
        <v>4</v>
      </c>
      <c r="AN26" s="24">
        <v>4</v>
      </c>
      <c r="AO26" s="24">
        <v>3</v>
      </c>
      <c r="AP26" s="24">
        <v>4</v>
      </c>
    </row>
    <row r="27" spans="1:42" x14ac:dyDescent="0.25">
      <c r="A27" s="14"/>
      <c r="B27" s="14"/>
      <c r="C27" s="14" t="s">
        <v>107</v>
      </c>
      <c r="D27" s="14" t="s">
        <v>207</v>
      </c>
      <c r="E27" s="14" t="s">
        <v>100</v>
      </c>
      <c r="F27" s="14" t="s">
        <v>150</v>
      </c>
      <c r="G27" s="14">
        <v>24</v>
      </c>
      <c r="H27" s="24">
        <v>4</v>
      </c>
      <c r="I27" s="24">
        <v>4</v>
      </c>
      <c r="J27" s="24">
        <v>4</v>
      </c>
      <c r="K27" s="24">
        <v>4</v>
      </c>
      <c r="L27" s="24">
        <v>4</v>
      </c>
      <c r="M27" s="24">
        <v>4</v>
      </c>
      <c r="N27" s="24">
        <v>3</v>
      </c>
      <c r="O27" s="24">
        <v>5</v>
      </c>
      <c r="P27" s="24">
        <v>4</v>
      </c>
      <c r="Q27" s="24">
        <v>5</v>
      </c>
      <c r="R27" s="24">
        <v>5</v>
      </c>
      <c r="S27" s="24">
        <v>4</v>
      </c>
      <c r="T27" s="24">
        <v>5</v>
      </c>
      <c r="U27" s="24">
        <v>5</v>
      </c>
      <c r="V27" s="24">
        <v>4</v>
      </c>
      <c r="W27" s="24">
        <v>4</v>
      </c>
      <c r="X27" s="24">
        <v>4</v>
      </c>
      <c r="Y27" s="24">
        <v>5</v>
      </c>
      <c r="Z27" s="24">
        <v>4</v>
      </c>
      <c r="AA27" s="24">
        <v>4</v>
      </c>
      <c r="AB27" s="24">
        <v>4</v>
      </c>
      <c r="AC27" s="24">
        <v>4</v>
      </c>
      <c r="AD27" s="24">
        <v>5</v>
      </c>
      <c r="AE27" s="24">
        <v>4</v>
      </c>
      <c r="AF27" s="24">
        <v>5</v>
      </c>
      <c r="AG27" s="24">
        <v>5</v>
      </c>
      <c r="AH27" s="24">
        <v>4</v>
      </c>
      <c r="AI27" s="24">
        <v>4</v>
      </c>
      <c r="AJ27" s="24">
        <v>2</v>
      </c>
      <c r="AK27" s="24">
        <v>3</v>
      </c>
      <c r="AL27" s="24">
        <v>4</v>
      </c>
      <c r="AM27" s="24">
        <v>3</v>
      </c>
      <c r="AN27" s="24">
        <v>5</v>
      </c>
      <c r="AO27" s="24">
        <v>3</v>
      </c>
      <c r="AP27" s="24">
        <v>4</v>
      </c>
    </row>
    <row r="28" spans="1:42" x14ac:dyDescent="0.25">
      <c r="A28" s="14">
        <v>7</v>
      </c>
      <c r="B28" s="14" t="s">
        <v>23</v>
      </c>
      <c r="C28" s="24" t="s">
        <v>107</v>
      </c>
      <c r="D28" s="24" t="s">
        <v>124</v>
      </c>
      <c r="E28" s="24" t="s">
        <v>105</v>
      </c>
      <c r="F28" s="14" t="s">
        <v>149</v>
      </c>
      <c r="G28" s="14">
        <v>25</v>
      </c>
      <c r="H28" s="24">
        <v>3</v>
      </c>
      <c r="I28" s="24">
        <v>3</v>
      </c>
      <c r="J28" s="24">
        <v>4</v>
      </c>
      <c r="K28" s="24">
        <v>4</v>
      </c>
      <c r="L28" s="24">
        <v>5</v>
      </c>
      <c r="M28" s="24">
        <v>5</v>
      </c>
      <c r="N28" s="24">
        <v>4</v>
      </c>
      <c r="O28" s="24">
        <v>4</v>
      </c>
      <c r="P28" s="24">
        <v>4</v>
      </c>
      <c r="Q28" s="24">
        <v>4</v>
      </c>
      <c r="R28" s="24">
        <v>4</v>
      </c>
      <c r="S28" s="24">
        <v>4</v>
      </c>
      <c r="T28" s="24">
        <v>4</v>
      </c>
      <c r="U28" s="24">
        <v>4</v>
      </c>
      <c r="V28" s="24">
        <v>5</v>
      </c>
      <c r="W28" s="24">
        <v>4</v>
      </c>
      <c r="X28" s="24">
        <v>4</v>
      </c>
      <c r="Y28" s="24">
        <v>4</v>
      </c>
      <c r="Z28" s="24">
        <v>3</v>
      </c>
      <c r="AA28" s="24">
        <v>5</v>
      </c>
      <c r="AB28" s="24">
        <v>4</v>
      </c>
      <c r="AC28" s="24">
        <v>5</v>
      </c>
      <c r="AD28" s="24">
        <v>4</v>
      </c>
      <c r="AE28" s="24">
        <v>3</v>
      </c>
      <c r="AF28" s="24">
        <v>4</v>
      </c>
      <c r="AG28" s="24">
        <v>4</v>
      </c>
      <c r="AH28" s="24">
        <v>4</v>
      </c>
      <c r="AI28" s="24">
        <v>3</v>
      </c>
      <c r="AJ28" s="24">
        <v>2</v>
      </c>
      <c r="AK28" s="24">
        <v>4</v>
      </c>
      <c r="AL28" s="24">
        <v>4</v>
      </c>
      <c r="AM28" s="24">
        <v>4</v>
      </c>
      <c r="AN28" s="24">
        <v>4</v>
      </c>
      <c r="AO28" s="24">
        <v>4</v>
      </c>
      <c r="AP28" s="24">
        <v>3</v>
      </c>
    </row>
    <row r="29" spans="1:42" x14ac:dyDescent="0.25">
      <c r="A29" s="14"/>
      <c r="B29" s="14"/>
      <c r="C29" s="24" t="s">
        <v>157</v>
      </c>
      <c r="D29" s="24" t="s">
        <v>124</v>
      </c>
      <c r="E29" s="24" t="s">
        <v>105</v>
      </c>
      <c r="F29" s="14" t="s">
        <v>149</v>
      </c>
      <c r="G29" s="14">
        <v>26</v>
      </c>
      <c r="H29" s="24">
        <v>5</v>
      </c>
      <c r="I29" s="24">
        <v>3</v>
      </c>
      <c r="J29" s="24">
        <v>2</v>
      </c>
      <c r="K29" s="24">
        <v>3</v>
      </c>
      <c r="L29" s="24">
        <v>3</v>
      </c>
      <c r="M29" s="24">
        <v>3</v>
      </c>
      <c r="N29" s="24">
        <v>4</v>
      </c>
      <c r="O29" s="24">
        <v>5</v>
      </c>
      <c r="P29" s="24">
        <v>3</v>
      </c>
      <c r="Q29" s="24">
        <v>2</v>
      </c>
      <c r="R29" s="24">
        <v>4</v>
      </c>
      <c r="S29" s="24">
        <v>4</v>
      </c>
      <c r="T29" s="24">
        <v>4</v>
      </c>
      <c r="U29" s="24">
        <v>4</v>
      </c>
      <c r="V29" s="24">
        <v>4</v>
      </c>
      <c r="W29" s="24">
        <v>4</v>
      </c>
      <c r="X29" s="24">
        <v>4</v>
      </c>
      <c r="Y29" s="24">
        <v>4</v>
      </c>
      <c r="Z29" s="24">
        <v>3</v>
      </c>
      <c r="AA29" s="24">
        <v>3</v>
      </c>
      <c r="AB29" s="24">
        <v>2</v>
      </c>
      <c r="AC29" s="24">
        <v>4</v>
      </c>
      <c r="AD29" s="24">
        <v>4</v>
      </c>
      <c r="AE29" s="24">
        <v>3</v>
      </c>
      <c r="AF29" s="24">
        <v>4</v>
      </c>
      <c r="AG29" s="24">
        <v>4</v>
      </c>
      <c r="AH29" s="24">
        <v>4</v>
      </c>
      <c r="AI29" s="24">
        <v>3</v>
      </c>
      <c r="AJ29" s="24">
        <v>4</v>
      </c>
      <c r="AK29" s="24">
        <v>3</v>
      </c>
      <c r="AL29" s="24">
        <v>3</v>
      </c>
      <c r="AM29" s="24">
        <v>2</v>
      </c>
      <c r="AN29" s="24">
        <v>3</v>
      </c>
      <c r="AO29" s="24">
        <v>4</v>
      </c>
      <c r="AP29" s="24">
        <v>3</v>
      </c>
    </row>
    <row r="30" spans="1:42" x14ac:dyDescent="0.25">
      <c r="A30" s="14"/>
      <c r="B30" s="14"/>
      <c r="C30" s="14" t="s">
        <v>97</v>
      </c>
      <c r="D30" s="14" t="s">
        <v>127</v>
      </c>
      <c r="E30" s="14" t="s">
        <v>141</v>
      </c>
      <c r="F30" s="14" t="s">
        <v>149</v>
      </c>
      <c r="G30" s="14">
        <v>27</v>
      </c>
      <c r="H30" s="24">
        <v>4</v>
      </c>
      <c r="I30" s="24">
        <v>4</v>
      </c>
      <c r="J30" s="24">
        <v>4</v>
      </c>
      <c r="K30" s="24">
        <v>2</v>
      </c>
      <c r="L30" s="24">
        <v>4</v>
      </c>
      <c r="M30" s="24">
        <v>4</v>
      </c>
      <c r="N30" s="24">
        <v>5</v>
      </c>
      <c r="O30" s="24">
        <v>4</v>
      </c>
      <c r="P30" s="24">
        <v>5</v>
      </c>
      <c r="Q30" s="24">
        <v>5</v>
      </c>
      <c r="R30" s="24">
        <v>4</v>
      </c>
      <c r="S30" s="24">
        <v>4</v>
      </c>
      <c r="T30" s="24">
        <v>5</v>
      </c>
      <c r="U30" s="24">
        <v>5</v>
      </c>
      <c r="V30" s="24">
        <v>5</v>
      </c>
      <c r="W30" s="24">
        <v>5</v>
      </c>
      <c r="X30" s="24">
        <v>5</v>
      </c>
      <c r="Y30" s="24">
        <v>5</v>
      </c>
      <c r="Z30" s="24">
        <v>4</v>
      </c>
      <c r="AA30" s="24">
        <v>4</v>
      </c>
      <c r="AB30" s="24">
        <v>5</v>
      </c>
      <c r="AC30" s="24">
        <v>4</v>
      </c>
      <c r="AD30" s="24">
        <v>3</v>
      </c>
      <c r="AE30" s="24">
        <v>5</v>
      </c>
      <c r="AF30" s="24">
        <v>4</v>
      </c>
      <c r="AG30" s="24">
        <v>4</v>
      </c>
      <c r="AH30" s="24">
        <v>4</v>
      </c>
      <c r="AI30" s="24">
        <v>4</v>
      </c>
      <c r="AJ30" s="24">
        <v>4</v>
      </c>
      <c r="AK30" s="24">
        <v>4</v>
      </c>
      <c r="AL30" s="24">
        <v>4</v>
      </c>
      <c r="AM30" s="24">
        <v>4</v>
      </c>
      <c r="AN30" s="24">
        <v>3</v>
      </c>
      <c r="AO30" s="24">
        <v>5</v>
      </c>
      <c r="AP30" s="24">
        <v>4</v>
      </c>
    </row>
    <row r="31" spans="1:42" x14ac:dyDescent="0.25">
      <c r="A31" s="14"/>
      <c r="B31" s="14"/>
      <c r="C31" s="24" t="s">
        <v>157</v>
      </c>
      <c r="D31" s="24" t="s">
        <v>143</v>
      </c>
      <c r="E31" s="24" t="s">
        <v>105</v>
      </c>
      <c r="F31" s="14" t="s">
        <v>150</v>
      </c>
      <c r="G31" s="14">
        <v>28</v>
      </c>
      <c r="H31" s="24">
        <v>5</v>
      </c>
      <c r="I31" s="24">
        <v>3</v>
      </c>
      <c r="J31" s="24">
        <v>2</v>
      </c>
      <c r="K31" s="24">
        <v>4</v>
      </c>
      <c r="L31" s="24">
        <v>3</v>
      </c>
      <c r="M31" s="24">
        <v>3</v>
      </c>
      <c r="N31" s="24">
        <v>4</v>
      </c>
      <c r="O31" s="24">
        <v>5</v>
      </c>
      <c r="P31" s="24">
        <v>4</v>
      </c>
      <c r="Q31" s="24">
        <v>3</v>
      </c>
      <c r="R31" s="24">
        <v>4</v>
      </c>
      <c r="S31" s="24">
        <v>4</v>
      </c>
      <c r="T31" s="24">
        <v>4</v>
      </c>
      <c r="U31" s="24">
        <v>4</v>
      </c>
      <c r="V31" s="24">
        <v>4</v>
      </c>
      <c r="W31" s="24">
        <v>4</v>
      </c>
      <c r="X31" s="24">
        <v>4</v>
      </c>
      <c r="Y31" s="24">
        <v>4</v>
      </c>
      <c r="Z31" s="24">
        <v>4</v>
      </c>
      <c r="AA31" s="24">
        <v>3</v>
      </c>
      <c r="AB31" s="24">
        <v>3</v>
      </c>
      <c r="AC31" s="24">
        <v>3</v>
      </c>
      <c r="AD31" s="24">
        <v>4</v>
      </c>
      <c r="AE31" s="24">
        <v>3</v>
      </c>
      <c r="AF31" s="24">
        <v>4</v>
      </c>
      <c r="AG31" s="24">
        <v>5</v>
      </c>
      <c r="AH31" s="24">
        <v>4</v>
      </c>
      <c r="AI31" s="24">
        <v>3</v>
      </c>
      <c r="AJ31" s="24">
        <v>4</v>
      </c>
      <c r="AK31" s="24">
        <v>3</v>
      </c>
      <c r="AL31" s="24">
        <v>3</v>
      </c>
      <c r="AM31" s="24">
        <v>2</v>
      </c>
      <c r="AN31" s="24">
        <v>3</v>
      </c>
      <c r="AO31" s="24">
        <v>3</v>
      </c>
      <c r="AP31" s="24">
        <v>3</v>
      </c>
    </row>
    <row r="32" spans="1:42" x14ac:dyDescent="0.25">
      <c r="A32" s="14">
        <v>8</v>
      </c>
      <c r="B32" s="14" t="s">
        <v>7</v>
      </c>
      <c r="C32" s="24" t="s">
        <v>103</v>
      </c>
      <c r="D32" s="24" t="s">
        <v>119</v>
      </c>
      <c r="E32" s="37" t="s">
        <v>185</v>
      </c>
      <c r="F32" s="14" t="s">
        <v>150</v>
      </c>
      <c r="G32" s="14">
        <v>29</v>
      </c>
      <c r="H32" s="24">
        <v>4</v>
      </c>
      <c r="I32" s="24">
        <v>4</v>
      </c>
      <c r="J32" s="24">
        <v>5</v>
      </c>
      <c r="K32" s="24">
        <v>4</v>
      </c>
      <c r="L32" s="24">
        <v>4</v>
      </c>
      <c r="M32" s="24">
        <v>5</v>
      </c>
      <c r="N32" s="24">
        <v>4</v>
      </c>
      <c r="O32" s="24">
        <v>4</v>
      </c>
      <c r="P32" s="24">
        <v>4</v>
      </c>
      <c r="Q32" s="24">
        <v>5</v>
      </c>
      <c r="R32" s="24">
        <v>4</v>
      </c>
      <c r="S32" s="24">
        <v>4</v>
      </c>
      <c r="T32" s="24">
        <v>4</v>
      </c>
      <c r="U32" s="24">
        <v>5</v>
      </c>
      <c r="V32" s="24">
        <v>5</v>
      </c>
      <c r="W32" s="24">
        <v>4</v>
      </c>
      <c r="X32" s="24">
        <v>4</v>
      </c>
      <c r="Y32" s="24">
        <v>5</v>
      </c>
      <c r="Z32" s="24">
        <v>5</v>
      </c>
      <c r="AA32" s="24">
        <v>5</v>
      </c>
      <c r="AB32" s="24">
        <v>4</v>
      </c>
      <c r="AC32" s="24">
        <v>4</v>
      </c>
      <c r="AD32" s="24">
        <v>4</v>
      </c>
      <c r="AE32" s="24">
        <v>4</v>
      </c>
      <c r="AF32" s="24">
        <v>4</v>
      </c>
      <c r="AG32" s="24">
        <v>4</v>
      </c>
      <c r="AH32" s="24">
        <v>4</v>
      </c>
      <c r="AI32" s="24">
        <v>3</v>
      </c>
      <c r="AJ32" s="24">
        <v>3</v>
      </c>
      <c r="AK32" s="24">
        <v>5</v>
      </c>
      <c r="AL32" s="24">
        <v>5</v>
      </c>
      <c r="AM32" s="24">
        <v>5</v>
      </c>
      <c r="AN32" s="24">
        <v>3</v>
      </c>
      <c r="AO32" s="24">
        <v>4</v>
      </c>
      <c r="AP32" s="24">
        <v>4</v>
      </c>
    </row>
    <row r="33" spans="1:42" x14ac:dyDescent="0.25">
      <c r="A33" s="14"/>
      <c r="B33" s="14"/>
      <c r="C33" s="24" t="s">
        <v>103</v>
      </c>
      <c r="D33" s="24" t="s">
        <v>120</v>
      </c>
      <c r="E33" s="24" t="s">
        <v>100</v>
      </c>
      <c r="F33" s="14" t="s">
        <v>149</v>
      </c>
      <c r="G33" s="14">
        <v>30</v>
      </c>
      <c r="H33" s="24">
        <v>2</v>
      </c>
      <c r="I33" s="24">
        <v>3</v>
      </c>
      <c r="J33" s="24">
        <v>4</v>
      </c>
      <c r="K33" s="24">
        <v>3</v>
      </c>
      <c r="L33" s="24">
        <v>4</v>
      </c>
      <c r="M33" s="24">
        <v>5</v>
      </c>
      <c r="N33" s="24">
        <v>4</v>
      </c>
      <c r="O33" s="24">
        <v>3</v>
      </c>
      <c r="P33" s="24">
        <v>3</v>
      </c>
      <c r="Q33" s="24">
        <v>3</v>
      </c>
      <c r="R33" s="24">
        <v>3</v>
      </c>
      <c r="S33" s="24">
        <v>3</v>
      </c>
      <c r="T33" s="24">
        <v>4</v>
      </c>
      <c r="U33" s="24">
        <v>4</v>
      </c>
      <c r="V33" s="24">
        <v>4</v>
      </c>
      <c r="W33" s="24">
        <v>4</v>
      </c>
      <c r="X33" s="24">
        <v>4</v>
      </c>
      <c r="Y33" s="24">
        <v>3</v>
      </c>
      <c r="Z33" s="24">
        <v>4</v>
      </c>
      <c r="AA33" s="24">
        <v>4</v>
      </c>
      <c r="AB33" s="24">
        <v>4</v>
      </c>
      <c r="AC33" s="24">
        <v>4</v>
      </c>
      <c r="AD33" s="24">
        <v>4</v>
      </c>
      <c r="AE33" s="24">
        <v>4</v>
      </c>
      <c r="AF33" s="24">
        <v>4</v>
      </c>
      <c r="AG33" s="24">
        <v>3</v>
      </c>
      <c r="AH33" s="24">
        <v>3</v>
      </c>
      <c r="AI33" s="24">
        <v>4</v>
      </c>
      <c r="AJ33" s="24">
        <v>3</v>
      </c>
      <c r="AK33" s="24">
        <v>4</v>
      </c>
      <c r="AL33" s="24">
        <v>4</v>
      </c>
      <c r="AM33" s="24">
        <v>5</v>
      </c>
      <c r="AN33" s="24">
        <v>3</v>
      </c>
      <c r="AO33" s="24">
        <v>4</v>
      </c>
      <c r="AP33" s="24">
        <v>3</v>
      </c>
    </row>
    <row r="34" spans="1:42" x14ac:dyDescent="0.25">
      <c r="A34" s="14"/>
      <c r="B34" s="14"/>
      <c r="C34" s="31" t="s">
        <v>103</v>
      </c>
      <c r="D34" s="14" t="s">
        <v>96</v>
      </c>
      <c r="E34" s="14" t="s">
        <v>100</v>
      </c>
      <c r="F34" s="14" t="s">
        <v>149</v>
      </c>
      <c r="G34" s="14">
        <v>31</v>
      </c>
      <c r="H34" s="24">
        <v>4</v>
      </c>
      <c r="I34" s="24">
        <v>4</v>
      </c>
      <c r="J34" s="24">
        <v>5</v>
      </c>
      <c r="K34" s="24">
        <v>4</v>
      </c>
      <c r="L34" s="24">
        <v>4</v>
      </c>
      <c r="M34" s="24">
        <v>5</v>
      </c>
      <c r="N34" s="24">
        <v>4</v>
      </c>
      <c r="O34" s="24">
        <v>4</v>
      </c>
      <c r="P34" s="24">
        <v>4</v>
      </c>
      <c r="Q34" s="24">
        <v>5</v>
      </c>
      <c r="R34" s="24">
        <v>4</v>
      </c>
      <c r="S34" s="24">
        <v>4</v>
      </c>
      <c r="T34" s="24">
        <v>4</v>
      </c>
      <c r="U34" s="24">
        <v>5</v>
      </c>
      <c r="V34" s="24">
        <v>5</v>
      </c>
      <c r="W34" s="24">
        <v>4</v>
      </c>
      <c r="X34" s="24">
        <v>4</v>
      </c>
      <c r="Y34" s="24">
        <v>5</v>
      </c>
      <c r="Z34" s="24">
        <v>5</v>
      </c>
      <c r="AA34" s="24">
        <v>5</v>
      </c>
      <c r="AB34" s="24">
        <v>4</v>
      </c>
      <c r="AC34" s="24">
        <v>4</v>
      </c>
      <c r="AD34" s="24">
        <v>4</v>
      </c>
      <c r="AE34" s="24">
        <v>4</v>
      </c>
      <c r="AF34" s="24">
        <v>4</v>
      </c>
      <c r="AG34" s="24">
        <v>4</v>
      </c>
      <c r="AH34" s="24">
        <v>4</v>
      </c>
      <c r="AI34" s="24">
        <v>3</v>
      </c>
      <c r="AJ34" s="24">
        <v>3</v>
      </c>
      <c r="AK34" s="24">
        <v>5</v>
      </c>
      <c r="AL34" s="24">
        <v>5</v>
      </c>
      <c r="AM34" s="24">
        <v>5</v>
      </c>
      <c r="AN34" s="24">
        <v>3</v>
      </c>
      <c r="AO34" s="24">
        <v>4</v>
      </c>
      <c r="AP34" s="24">
        <v>4</v>
      </c>
    </row>
    <row r="35" spans="1:42" x14ac:dyDescent="0.25">
      <c r="A35" s="14"/>
      <c r="B35" s="14"/>
      <c r="C35" s="14" t="s">
        <v>103</v>
      </c>
      <c r="D35" s="14" t="s">
        <v>206</v>
      </c>
      <c r="E35" s="14" t="s">
        <v>100</v>
      </c>
      <c r="F35" s="14" t="s">
        <v>150</v>
      </c>
      <c r="G35" s="14">
        <v>32</v>
      </c>
      <c r="H35" s="24">
        <v>2</v>
      </c>
      <c r="I35" s="24">
        <v>3</v>
      </c>
      <c r="J35" s="24">
        <v>5</v>
      </c>
      <c r="K35" s="24">
        <v>3</v>
      </c>
      <c r="L35" s="24">
        <v>4</v>
      </c>
      <c r="M35" s="24">
        <v>5</v>
      </c>
      <c r="N35" s="24">
        <v>4</v>
      </c>
      <c r="O35" s="24">
        <v>3</v>
      </c>
      <c r="P35" s="24">
        <v>3</v>
      </c>
      <c r="Q35" s="24">
        <v>3</v>
      </c>
      <c r="R35" s="24">
        <v>3</v>
      </c>
      <c r="S35" s="24">
        <v>3</v>
      </c>
      <c r="T35" s="24">
        <v>4</v>
      </c>
      <c r="U35" s="24">
        <v>4</v>
      </c>
      <c r="V35" s="24">
        <v>4</v>
      </c>
      <c r="W35" s="24">
        <v>4</v>
      </c>
      <c r="X35" s="24">
        <v>4</v>
      </c>
      <c r="Y35" s="24">
        <v>3</v>
      </c>
      <c r="Z35" s="24">
        <v>4</v>
      </c>
      <c r="AA35" s="24">
        <v>4</v>
      </c>
      <c r="AB35" s="24">
        <v>4</v>
      </c>
      <c r="AC35" s="24">
        <v>4</v>
      </c>
      <c r="AD35" s="24">
        <v>4</v>
      </c>
      <c r="AE35" s="24">
        <v>4</v>
      </c>
      <c r="AF35" s="24">
        <v>4</v>
      </c>
      <c r="AG35" s="24">
        <v>3</v>
      </c>
      <c r="AH35" s="24">
        <v>3</v>
      </c>
      <c r="AI35" s="24">
        <v>4</v>
      </c>
      <c r="AJ35" s="24">
        <v>3</v>
      </c>
      <c r="AK35" s="24">
        <v>4</v>
      </c>
      <c r="AL35" s="24">
        <v>4</v>
      </c>
      <c r="AM35" s="24">
        <v>4</v>
      </c>
      <c r="AN35" s="24">
        <v>3</v>
      </c>
      <c r="AO35" s="24">
        <v>5</v>
      </c>
      <c r="AP35" s="24">
        <v>3</v>
      </c>
    </row>
    <row r="36" spans="1:42" x14ac:dyDescent="0.25">
      <c r="A36" s="14">
        <v>9</v>
      </c>
      <c r="B36" s="14" t="s">
        <v>47</v>
      </c>
      <c r="C36" s="24" t="s">
        <v>97</v>
      </c>
      <c r="D36" s="24" t="s">
        <v>110</v>
      </c>
      <c r="E36" s="37" t="s">
        <v>183</v>
      </c>
      <c r="F36" s="14" t="s">
        <v>149</v>
      </c>
      <c r="G36" s="14">
        <v>33</v>
      </c>
      <c r="H36" s="24">
        <v>1</v>
      </c>
      <c r="I36" s="24">
        <v>5</v>
      </c>
      <c r="J36" s="24">
        <v>4</v>
      </c>
      <c r="K36" s="24">
        <v>2</v>
      </c>
      <c r="L36" s="24">
        <v>4</v>
      </c>
      <c r="M36" s="24">
        <v>5</v>
      </c>
      <c r="N36" s="24">
        <v>4</v>
      </c>
      <c r="O36" s="24">
        <v>1</v>
      </c>
      <c r="P36" s="24">
        <v>2</v>
      </c>
      <c r="Q36" s="24">
        <v>2</v>
      </c>
      <c r="R36" s="24">
        <v>4</v>
      </c>
      <c r="S36" s="24">
        <v>2</v>
      </c>
      <c r="T36" s="24">
        <v>4</v>
      </c>
      <c r="U36" s="24">
        <v>5</v>
      </c>
      <c r="V36" s="24">
        <v>5</v>
      </c>
      <c r="W36" s="24">
        <v>5</v>
      </c>
      <c r="X36" s="24">
        <v>3</v>
      </c>
      <c r="Y36" s="24">
        <v>5</v>
      </c>
      <c r="Z36" s="24">
        <v>1</v>
      </c>
      <c r="AA36" s="24">
        <v>5</v>
      </c>
      <c r="AB36" s="24">
        <v>5</v>
      </c>
      <c r="AC36" s="24">
        <v>4</v>
      </c>
      <c r="AD36" s="24">
        <v>5</v>
      </c>
      <c r="AE36" s="24">
        <v>5</v>
      </c>
      <c r="AF36" s="24">
        <v>3</v>
      </c>
      <c r="AG36" s="24">
        <v>3</v>
      </c>
      <c r="AH36" s="24">
        <v>3</v>
      </c>
      <c r="AI36" s="24">
        <v>4</v>
      </c>
      <c r="AJ36" s="24">
        <v>5</v>
      </c>
      <c r="AK36" s="24">
        <v>5</v>
      </c>
      <c r="AL36" s="24">
        <v>5</v>
      </c>
      <c r="AM36" s="24">
        <v>4</v>
      </c>
      <c r="AN36" s="24">
        <v>5</v>
      </c>
      <c r="AO36" s="24">
        <v>5</v>
      </c>
      <c r="AP36" s="24">
        <v>5</v>
      </c>
    </row>
    <row r="37" spans="1:42" x14ac:dyDescent="0.25">
      <c r="A37" s="14"/>
      <c r="B37" s="14"/>
      <c r="C37" s="24" t="s">
        <v>107</v>
      </c>
      <c r="D37" s="24" t="s">
        <v>115</v>
      </c>
      <c r="E37" s="37" t="s">
        <v>155</v>
      </c>
      <c r="F37" s="14" t="s">
        <v>150</v>
      </c>
      <c r="G37" s="14">
        <v>34</v>
      </c>
      <c r="H37" s="24">
        <v>4</v>
      </c>
      <c r="I37" s="24">
        <v>4</v>
      </c>
      <c r="J37" s="24">
        <v>4</v>
      </c>
      <c r="K37" s="24">
        <v>4</v>
      </c>
      <c r="L37" s="24">
        <v>4</v>
      </c>
      <c r="M37" s="24">
        <v>5</v>
      </c>
      <c r="N37" s="24">
        <v>4</v>
      </c>
      <c r="O37" s="24">
        <v>3</v>
      </c>
      <c r="P37" s="24">
        <v>3</v>
      </c>
      <c r="Q37" s="24">
        <v>3</v>
      </c>
      <c r="R37" s="24">
        <v>4</v>
      </c>
      <c r="S37" s="24">
        <v>3</v>
      </c>
      <c r="T37" s="24">
        <v>4</v>
      </c>
      <c r="U37" s="24">
        <v>4</v>
      </c>
      <c r="V37" s="24">
        <v>4</v>
      </c>
      <c r="W37" s="24">
        <v>4</v>
      </c>
      <c r="X37" s="24">
        <v>4</v>
      </c>
      <c r="Y37" s="24">
        <v>4</v>
      </c>
      <c r="Z37" s="24">
        <v>2</v>
      </c>
      <c r="AA37" s="24">
        <v>4</v>
      </c>
      <c r="AB37" s="24">
        <v>3</v>
      </c>
      <c r="AC37" s="24">
        <v>3</v>
      </c>
      <c r="AD37" s="24">
        <v>4</v>
      </c>
      <c r="AE37" s="24">
        <v>4</v>
      </c>
      <c r="AF37" s="24">
        <v>2</v>
      </c>
      <c r="AG37" s="24">
        <v>2</v>
      </c>
      <c r="AH37" s="24">
        <v>2</v>
      </c>
      <c r="AI37" s="24">
        <v>3</v>
      </c>
      <c r="AJ37" s="24">
        <v>4</v>
      </c>
      <c r="AK37" s="24">
        <v>4</v>
      </c>
      <c r="AL37" s="24">
        <v>4</v>
      </c>
      <c r="AM37" s="24">
        <v>3</v>
      </c>
      <c r="AN37" s="24">
        <v>3</v>
      </c>
      <c r="AO37" s="24">
        <v>4</v>
      </c>
      <c r="AP37" s="24">
        <v>3</v>
      </c>
    </row>
    <row r="38" spans="1:42" x14ac:dyDescent="0.25">
      <c r="A38" s="14"/>
      <c r="B38" s="14"/>
      <c r="C38" s="24" t="s">
        <v>107</v>
      </c>
      <c r="D38" s="24" t="s">
        <v>110</v>
      </c>
      <c r="E38" s="24" t="s">
        <v>131</v>
      </c>
      <c r="F38" s="14" t="s">
        <v>150</v>
      </c>
      <c r="G38" s="14">
        <v>35</v>
      </c>
      <c r="H38" s="24">
        <v>1</v>
      </c>
      <c r="I38" s="24">
        <v>1</v>
      </c>
      <c r="J38" s="24">
        <v>1</v>
      </c>
      <c r="K38" s="24">
        <v>1</v>
      </c>
      <c r="L38" s="24">
        <v>1</v>
      </c>
      <c r="M38" s="24">
        <v>3</v>
      </c>
      <c r="N38" s="24">
        <v>1</v>
      </c>
      <c r="O38" s="24">
        <v>3</v>
      </c>
      <c r="P38" s="24">
        <v>2</v>
      </c>
      <c r="Q38" s="24">
        <v>2</v>
      </c>
      <c r="R38" s="24">
        <v>1</v>
      </c>
      <c r="S38" s="24">
        <v>1</v>
      </c>
      <c r="T38" s="24">
        <v>3</v>
      </c>
      <c r="U38" s="24">
        <v>2</v>
      </c>
      <c r="V38" s="24">
        <v>3</v>
      </c>
      <c r="W38" s="24">
        <v>2</v>
      </c>
      <c r="X38" s="24">
        <v>1</v>
      </c>
      <c r="Y38" s="24">
        <v>3</v>
      </c>
      <c r="Z38" s="24">
        <v>2</v>
      </c>
      <c r="AA38" s="24">
        <v>5</v>
      </c>
      <c r="AB38" s="24">
        <v>4</v>
      </c>
      <c r="AC38" s="24">
        <v>1</v>
      </c>
      <c r="AD38" s="24">
        <v>4</v>
      </c>
      <c r="AE38" s="24">
        <v>4</v>
      </c>
      <c r="AF38" s="24">
        <v>3</v>
      </c>
      <c r="AG38" s="24">
        <v>3</v>
      </c>
      <c r="AH38" s="24">
        <v>2</v>
      </c>
      <c r="AI38" s="24">
        <v>3</v>
      </c>
      <c r="AJ38" s="24">
        <v>1</v>
      </c>
      <c r="AK38" s="24">
        <v>2</v>
      </c>
      <c r="AL38" s="24">
        <v>5</v>
      </c>
      <c r="AM38" s="24">
        <v>3</v>
      </c>
      <c r="AN38" s="24">
        <v>1</v>
      </c>
      <c r="AO38" s="24">
        <v>3</v>
      </c>
      <c r="AP38" s="24">
        <v>2</v>
      </c>
    </row>
    <row r="39" spans="1:42" x14ac:dyDescent="0.25">
      <c r="A39" s="14"/>
      <c r="B39" s="14"/>
      <c r="C39" s="14" t="s">
        <v>107</v>
      </c>
      <c r="D39" s="14" t="s">
        <v>96</v>
      </c>
      <c r="E39" s="14" t="s">
        <v>100</v>
      </c>
      <c r="F39" s="14" t="s">
        <v>149</v>
      </c>
      <c r="G39" s="14">
        <v>36</v>
      </c>
      <c r="H39" s="24">
        <v>4</v>
      </c>
      <c r="I39" s="24">
        <v>1</v>
      </c>
      <c r="J39" s="24">
        <v>1</v>
      </c>
      <c r="K39" s="24">
        <v>1</v>
      </c>
      <c r="L39" s="24">
        <v>1</v>
      </c>
      <c r="M39" s="24">
        <v>3</v>
      </c>
      <c r="N39" s="24">
        <v>1</v>
      </c>
      <c r="O39" s="24">
        <v>3</v>
      </c>
      <c r="P39" s="24">
        <v>2</v>
      </c>
      <c r="Q39" s="24">
        <v>2</v>
      </c>
      <c r="R39" s="24">
        <v>1</v>
      </c>
      <c r="S39" s="24">
        <v>1</v>
      </c>
      <c r="T39" s="24">
        <v>3</v>
      </c>
      <c r="U39" s="24">
        <v>2</v>
      </c>
      <c r="V39" s="24">
        <v>3</v>
      </c>
      <c r="W39" s="24">
        <v>2</v>
      </c>
      <c r="X39" s="24">
        <v>1</v>
      </c>
      <c r="Y39" s="24">
        <v>3</v>
      </c>
      <c r="Z39" s="24">
        <v>2</v>
      </c>
      <c r="AA39" s="24">
        <v>5</v>
      </c>
      <c r="AB39" s="24">
        <v>4</v>
      </c>
      <c r="AC39" s="24">
        <v>1</v>
      </c>
      <c r="AD39" s="24">
        <v>4</v>
      </c>
      <c r="AE39" s="24">
        <v>4</v>
      </c>
      <c r="AF39" s="24">
        <v>3</v>
      </c>
      <c r="AG39" s="24">
        <v>3</v>
      </c>
      <c r="AH39" s="24">
        <v>2</v>
      </c>
      <c r="AI39" s="24">
        <v>3</v>
      </c>
      <c r="AJ39" s="24">
        <v>1</v>
      </c>
      <c r="AK39" s="24">
        <v>2</v>
      </c>
      <c r="AL39" s="24">
        <v>5</v>
      </c>
      <c r="AM39" s="24">
        <v>3</v>
      </c>
      <c r="AN39" s="24">
        <v>1</v>
      </c>
      <c r="AO39" s="24">
        <v>3</v>
      </c>
      <c r="AP39" s="24">
        <v>3</v>
      </c>
    </row>
    <row r="40" spans="1:42" x14ac:dyDescent="0.25">
      <c r="A40" s="14">
        <v>10</v>
      </c>
      <c r="B40" s="14" t="s">
        <v>26</v>
      </c>
      <c r="C40" s="24" t="s">
        <v>157</v>
      </c>
      <c r="D40" s="24" t="s">
        <v>140</v>
      </c>
      <c r="E40" s="24" t="s">
        <v>141</v>
      </c>
      <c r="F40" s="14" t="s">
        <v>149</v>
      </c>
      <c r="G40" s="14">
        <v>37</v>
      </c>
      <c r="H40" s="24">
        <v>4</v>
      </c>
      <c r="I40" s="24">
        <v>4</v>
      </c>
      <c r="J40" s="24">
        <v>2</v>
      </c>
      <c r="K40" s="24">
        <v>3</v>
      </c>
      <c r="L40" s="24">
        <v>4</v>
      </c>
      <c r="M40" s="24">
        <v>5</v>
      </c>
      <c r="N40" s="24">
        <v>3</v>
      </c>
      <c r="O40" s="24">
        <v>4</v>
      </c>
      <c r="P40" s="24">
        <v>4</v>
      </c>
      <c r="Q40" s="24">
        <v>4</v>
      </c>
      <c r="R40" s="24">
        <v>4</v>
      </c>
      <c r="S40" s="24">
        <v>2</v>
      </c>
      <c r="T40" s="24">
        <v>3</v>
      </c>
      <c r="U40" s="24">
        <v>4</v>
      </c>
      <c r="V40" s="24">
        <v>4</v>
      </c>
      <c r="W40" s="24">
        <v>4</v>
      </c>
      <c r="X40" s="24">
        <v>4</v>
      </c>
      <c r="Y40" s="24">
        <v>4</v>
      </c>
      <c r="Z40" s="24">
        <v>3</v>
      </c>
      <c r="AA40" s="24">
        <v>3</v>
      </c>
      <c r="AB40" s="24">
        <v>3</v>
      </c>
      <c r="AC40" s="24">
        <v>3</v>
      </c>
      <c r="AD40" s="24">
        <v>3</v>
      </c>
      <c r="AE40" s="24">
        <v>4</v>
      </c>
      <c r="AF40" s="24">
        <v>3</v>
      </c>
      <c r="AG40" s="24">
        <v>3</v>
      </c>
      <c r="AH40" s="24">
        <v>3</v>
      </c>
      <c r="AI40" s="24">
        <v>3</v>
      </c>
      <c r="AJ40" s="24">
        <v>3</v>
      </c>
      <c r="AK40" s="24">
        <v>4</v>
      </c>
      <c r="AL40" s="24">
        <v>4</v>
      </c>
      <c r="AM40" s="24">
        <v>4</v>
      </c>
      <c r="AN40" s="24">
        <v>3</v>
      </c>
      <c r="AO40" s="24">
        <v>4</v>
      </c>
      <c r="AP40" s="24">
        <v>4</v>
      </c>
    </row>
    <row r="41" spans="1:42" x14ac:dyDescent="0.25">
      <c r="A41" s="14"/>
      <c r="B41" s="14"/>
      <c r="C41" s="14" t="s">
        <v>107</v>
      </c>
      <c r="D41" s="24" t="s">
        <v>140</v>
      </c>
      <c r="E41" s="39" t="s">
        <v>155</v>
      </c>
      <c r="F41" s="14" t="s">
        <v>149</v>
      </c>
      <c r="G41" s="14">
        <v>38</v>
      </c>
      <c r="H41" s="24">
        <v>4</v>
      </c>
      <c r="I41" s="24">
        <v>4</v>
      </c>
      <c r="J41" s="24">
        <v>4</v>
      </c>
      <c r="K41" s="24">
        <v>4</v>
      </c>
      <c r="L41" s="24">
        <v>4</v>
      </c>
      <c r="M41" s="24">
        <v>4</v>
      </c>
      <c r="N41" s="24">
        <v>4</v>
      </c>
      <c r="O41" s="24">
        <v>4</v>
      </c>
      <c r="P41" s="24">
        <v>4</v>
      </c>
      <c r="Q41" s="24">
        <v>5</v>
      </c>
      <c r="R41" s="24">
        <v>4</v>
      </c>
      <c r="S41" s="24">
        <v>4</v>
      </c>
      <c r="T41" s="24">
        <v>4</v>
      </c>
      <c r="U41" s="24">
        <v>5</v>
      </c>
      <c r="V41" s="24">
        <v>4</v>
      </c>
      <c r="W41" s="24">
        <v>4</v>
      </c>
      <c r="X41" s="24">
        <v>4</v>
      </c>
      <c r="Y41" s="24">
        <v>5</v>
      </c>
      <c r="Z41" s="24">
        <v>4</v>
      </c>
      <c r="AA41" s="24">
        <v>4</v>
      </c>
      <c r="AB41" s="24">
        <v>4</v>
      </c>
      <c r="AC41" s="24">
        <v>5</v>
      </c>
      <c r="AD41" s="24">
        <v>3</v>
      </c>
      <c r="AE41" s="24">
        <v>4</v>
      </c>
      <c r="AF41" s="24">
        <v>4</v>
      </c>
      <c r="AG41" s="24">
        <v>4</v>
      </c>
      <c r="AH41" s="24">
        <v>4</v>
      </c>
      <c r="AI41" s="24">
        <v>5</v>
      </c>
      <c r="AJ41" s="24">
        <v>3</v>
      </c>
      <c r="AK41" s="24">
        <v>5</v>
      </c>
      <c r="AL41" s="24">
        <v>5</v>
      </c>
      <c r="AM41" s="24">
        <v>4</v>
      </c>
      <c r="AN41" s="24">
        <v>4</v>
      </c>
      <c r="AO41" s="24">
        <v>4</v>
      </c>
      <c r="AP41" s="24">
        <v>4</v>
      </c>
    </row>
    <row r="42" spans="1:42" x14ac:dyDescent="0.25">
      <c r="A42" s="14"/>
      <c r="B42" s="14"/>
      <c r="C42" s="14" t="s">
        <v>107</v>
      </c>
      <c r="D42" s="14" t="s">
        <v>207</v>
      </c>
      <c r="E42" s="14" t="s">
        <v>141</v>
      </c>
      <c r="F42" s="14" t="s">
        <v>149</v>
      </c>
      <c r="G42" s="14">
        <v>39</v>
      </c>
      <c r="H42" s="24">
        <v>4</v>
      </c>
      <c r="I42" s="24">
        <v>3</v>
      </c>
      <c r="J42" s="24">
        <v>4</v>
      </c>
      <c r="K42" s="24">
        <v>4</v>
      </c>
      <c r="L42" s="24">
        <v>3</v>
      </c>
      <c r="M42" s="24">
        <v>5</v>
      </c>
      <c r="N42" s="24">
        <v>4</v>
      </c>
      <c r="O42" s="24">
        <v>4</v>
      </c>
      <c r="P42" s="24">
        <v>4</v>
      </c>
      <c r="Q42" s="24">
        <v>4</v>
      </c>
      <c r="R42" s="24">
        <v>4</v>
      </c>
      <c r="S42" s="24">
        <v>3</v>
      </c>
      <c r="T42" s="24">
        <v>4</v>
      </c>
      <c r="U42" s="24">
        <v>4</v>
      </c>
      <c r="V42" s="24">
        <v>4</v>
      </c>
      <c r="W42" s="24">
        <v>4</v>
      </c>
      <c r="X42" s="24">
        <v>4</v>
      </c>
      <c r="Y42" s="24">
        <v>4</v>
      </c>
      <c r="Z42" s="24">
        <v>2</v>
      </c>
      <c r="AA42" s="24">
        <v>5</v>
      </c>
      <c r="AB42" s="24">
        <v>3</v>
      </c>
      <c r="AC42" s="24">
        <v>4</v>
      </c>
      <c r="AD42" s="24">
        <v>4</v>
      </c>
      <c r="AE42" s="24">
        <v>5</v>
      </c>
      <c r="AF42" s="24">
        <v>3</v>
      </c>
      <c r="AG42" s="24">
        <v>3</v>
      </c>
      <c r="AH42" s="24">
        <v>3</v>
      </c>
      <c r="AI42" s="24">
        <v>4</v>
      </c>
      <c r="AJ42" s="24">
        <v>5</v>
      </c>
      <c r="AK42" s="24">
        <v>5</v>
      </c>
      <c r="AL42" s="24">
        <v>5</v>
      </c>
      <c r="AM42" s="24">
        <v>5</v>
      </c>
      <c r="AN42" s="24">
        <v>5</v>
      </c>
      <c r="AO42" s="24">
        <v>5</v>
      </c>
      <c r="AP42" s="24">
        <v>3</v>
      </c>
    </row>
    <row r="43" spans="1:42" x14ac:dyDescent="0.25">
      <c r="A43" s="14"/>
      <c r="B43" s="14"/>
      <c r="C43" s="14" t="s">
        <v>97</v>
      </c>
      <c r="D43" s="14" t="s">
        <v>159</v>
      </c>
      <c r="E43" s="14" t="s">
        <v>141</v>
      </c>
      <c r="F43" s="14" t="s">
        <v>149</v>
      </c>
      <c r="G43" s="14">
        <v>40</v>
      </c>
      <c r="H43" s="24">
        <v>4</v>
      </c>
      <c r="I43" s="24">
        <v>3</v>
      </c>
      <c r="J43" s="24">
        <v>3</v>
      </c>
      <c r="K43" s="24">
        <v>2</v>
      </c>
      <c r="L43" s="24">
        <v>2</v>
      </c>
      <c r="M43" s="24">
        <v>5</v>
      </c>
      <c r="N43" s="24">
        <v>3</v>
      </c>
      <c r="O43" s="24">
        <v>3</v>
      </c>
      <c r="P43" s="24">
        <v>2</v>
      </c>
      <c r="Q43" s="24">
        <v>2</v>
      </c>
      <c r="R43" s="24">
        <v>3</v>
      </c>
      <c r="S43" s="24">
        <v>3</v>
      </c>
      <c r="T43" s="24">
        <v>3</v>
      </c>
      <c r="U43" s="24">
        <v>3</v>
      </c>
      <c r="V43" s="24">
        <v>4</v>
      </c>
      <c r="W43" s="24">
        <v>3</v>
      </c>
      <c r="X43" s="24">
        <v>4</v>
      </c>
      <c r="Y43" s="24">
        <v>3</v>
      </c>
      <c r="Z43" s="24">
        <v>3</v>
      </c>
      <c r="AA43" s="24">
        <v>4</v>
      </c>
      <c r="AB43" s="24">
        <v>3</v>
      </c>
      <c r="AC43" s="24">
        <v>3</v>
      </c>
      <c r="AD43" s="24">
        <v>4</v>
      </c>
      <c r="AE43" s="24">
        <v>3</v>
      </c>
      <c r="AF43" s="24">
        <v>3</v>
      </c>
      <c r="AG43" s="24">
        <v>2</v>
      </c>
      <c r="AH43" s="24">
        <v>2</v>
      </c>
      <c r="AI43" s="24">
        <v>3</v>
      </c>
      <c r="AJ43" s="24">
        <v>3</v>
      </c>
      <c r="AK43" s="24">
        <v>4</v>
      </c>
      <c r="AL43" s="24">
        <v>3</v>
      </c>
      <c r="AM43" s="24">
        <v>3</v>
      </c>
      <c r="AN43" s="24">
        <v>4</v>
      </c>
      <c r="AO43" s="24">
        <v>3</v>
      </c>
      <c r="AP43" s="24">
        <v>3</v>
      </c>
    </row>
    <row r="44" spans="1:42" x14ac:dyDescent="0.25">
      <c r="A44" s="14">
        <v>11</v>
      </c>
      <c r="B44" s="14" t="s">
        <v>50</v>
      </c>
      <c r="C44" s="24" t="s">
        <v>107</v>
      </c>
      <c r="D44" s="24" t="s">
        <v>140</v>
      </c>
      <c r="E44" s="37" t="s">
        <v>122</v>
      </c>
      <c r="F44" s="14" t="s">
        <v>149</v>
      </c>
      <c r="G44" s="14">
        <v>41</v>
      </c>
      <c r="H44" s="24">
        <v>4</v>
      </c>
      <c r="I44" s="24">
        <v>4</v>
      </c>
      <c r="J44" s="24">
        <v>4</v>
      </c>
      <c r="K44" s="24">
        <v>4</v>
      </c>
      <c r="L44" s="24">
        <v>4</v>
      </c>
      <c r="M44" s="24">
        <v>4</v>
      </c>
      <c r="N44" s="24">
        <v>5</v>
      </c>
      <c r="O44" s="24">
        <v>5</v>
      </c>
      <c r="P44" s="24">
        <v>4</v>
      </c>
      <c r="Q44" s="24">
        <v>5</v>
      </c>
      <c r="R44" s="24">
        <v>4</v>
      </c>
      <c r="S44" s="24">
        <v>4</v>
      </c>
      <c r="T44" s="24">
        <v>4</v>
      </c>
      <c r="U44" s="24">
        <v>5</v>
      </c>
      <c r="V44" s="24">
        <v>4</v>
      </c>
      <c r="W44" s="24">
        <v>4</v>
      </c>
      <c r="X44" s="24">
        <v>4</v>
      </c>
      <c r="Y44" s="24">
        <v>5</v>
      </c>
      <c r="Z44" s="24">
        <v>4</v>
      </c>
      <c r="AA44" s="24">
        <v>4</v>
      </c>
      <c r="AB44" s="24">
        <v>4</v>
      </c>
      <c r="AC44" s="24">
        <v>5</v>
      </c>
      <c r="AD44" s="24">
        <v>3</v>
      </c>
      <c r="AE44" s="24">
        <v>4</v>
      </c>
      <c r="AF44" s="24">
        <v>4</v>
      </c>
      <c r="AG44" s="24">
        <v>4</v>
      </c>
      <c r="AH44" s="24">
        <v>4</v>
      </c>
      <c r="AI44" s="24">
        <v>5</v>
      </c>
      <c r="AJ44" s="24">
        <v>3</v>
      </c>
      <c r="AK44" s="24">
        <v>5</v>
      </c>
      <c r="AL44" s="24">
        <v>5</v>
      </c>
      <c r="AM44" s="24">
        <v>4</v>
      </c>
      <c r="AN44" s="24">
        <v>4</v>
      </c>
      <c r="AO44" s="24">
        <v>4</v>
      </c>
      <c r="AP44" s="24">
        <v>4</v>
      </c>
    </row>
    <row r="45" spans="1:42" x14ac:dyDescent="0.25">
      <c r="A45" s="14"/>
      <c r="B45" s="14"/>
      <c r="C45" s="24" t="s">
        <v>157</v>
      </c>
      <c r="D45" s="24" t="s">
        <v>140</v>
      </c>
      <c r="E45" s="24" t="s">
        <v>141</v>
      </c>
      <c r="F45" s="14" t="s">
        <v>149</v>
      </c>
      <c r="G45" s="14">
        <v>42</v>
      </c>
      <c r="H45" s="24">
        <v>4</v>
      </c>
      <c r="I45" s="24">
        <v>4</v>
      </c>
      <c r="J45" s="24">
        <v>4</v>
      </c>
      <c r="K45" s="24">
        <v>4</v>
      </c>
      <c r="L45" s="24">
        <v>4</v>
      </c>
      <c r="M45" s="24">
        <v>4</v>
      </c>
      <c r="N45" s="24">
        <v>4</v>
      </c>
      <c r="O45" s="24">
        <v>4</v>
      </c>
      <c r="P45" s="24">
        <v>4</v>
      </c>
      <c r="Q45" s="24">
        <v>4</v>
      </c>
      <c r="R45" s="24">
        <v>4</v>
      </c>
      <c r="S45" s="24">
        <v>3</v>
      </c>
      <c r="T45" s="24">
        <v>4</v>
      </c>
      <c r="U45" s="24">
        <v>5</v>
      </c>
      <c r="V45" s="24">
        <v>5</v>
      </c>
      <c r="W45" s="24">
        <v>5</v>
      </c>
      <c r="X45" s="24">
        <v>5</v>
      </c>
      <c r="Y45" s="24">
        <v>5</v>
      </c>
      <c r="Z45" s="24">
        <v>5</v>
      </c>
      <c r="AA45" s="24">
        <v>5</v>
      </c>
      <c r="AB45" s="24">
        <v>4</v>
      </c>
      <c r="AC45" s="24">
        <v>4</v>
      </c>
      <c r="AD45" s="24">
        <v>4</v>
      </c>
      <c r="AE45" s="24">
        <v>4</v>
      </c>
      <c r="AF45" s="24">
        <v>4</v>
      </c>
      <c r="AG45" s="24">
        <v>4</v>
      </c>
      <c r="AH45" s="24">
        <v>4</v>
      </c>
      <c r="AI45" s="24">
        <v>4</v>
      </c>
      <c r="AJ45" s="24">
        <v>3</v>
      </c>
      <c r="AK45" s="24">
        <v>5</v>
      </c>
      <c r="AL45" s="24">
        <v>4</v>
      </c>
      <c r="AM45" s="24">
        <v>4</v>
      </c>
      <c r="AN45" s="24">
        <v>4</v>
      </c>
      <c r="AO45" s="24">
        <v>4</v>
      </c>
      <c r="AP45" s="24">
        <v>4</v>
      </c>
    </row>
    <row r="46" spans="1:42" x14ac:dyDescent="0.25">
      <c r="A46" s="14"/>
      <c r="B46" s="14"/>
      <c r="C46" s="14" t="s">
        <v>107</v>
      </c>
      <c r="D46" s="14" t="s">
        <v>123</v>
      </c>
      <c r="E46" s="14" t="s">
        <v>184</v>
      </c>
      <c r="F46" s="14" t="s">
        <v>150</v>
      </c>
      <c r="G46" s="14">
        <v>43</v>
      </c>
      <c r="H46" s="24">
        <v>5</v>
      </c>
      <c r="I46" s="24">
        <v>4</v>
      </c>
      <c r="J46" s="24">
        <v>4</v>
      </c>
      <c r="K46" s="24">
        <v>4</v>
      </c>
      <c r="L46" s="24">
        <v>4</v>
      </c>
      <c r="M46" s="24">
        <v>4</v>
      </c>
      <c r="N46" s="24">
        <v>4</v>
      </c>
      <c r="O46" s="24">
        <v>4</v>
      </c>
      <c r="P46" s="24">
        <v>4</v>
      </c>
      <c r="Q46" s="24">
        <v>4</v>
      </c>
      <c r="R46" s="24">
        <v>4</v>
      </c>
      <c r="S46" s="24">
        <v>4</v>
      </c>
      <c r="T46" s="24">
        <v>4</v>
      </c>
      <c r="U46" s="24">
        <v>4</v>
      </c>
      <c r="V46" s="24">
        <v>4</v>
      </c>
      <c r="W46" s="24">
        <v>4</v>
      </c>
      <c r="X46" s="24">
        <v>4</v>
      </c>
      <c r="Y46" s="24">
        <v>4</v>
      </c>
      <c r="Z46" s="24">
        <v>4</v>
      </c>
      <c r="AA46" s="24">
        <v>4</v>
      </c>
      <c r="AB46" s="24">
        <v>4</v>
      </c>
      <c r="AC46" s="24">
        <v>4</v>
      </c>
      <c r="AD46" s="24">
        <v>4</v>
      </c>
      <c r="AE46" s="24">
        <v>4</v>
      </c>
      <c r="AF46" s="24">
        <v>4</v>
      </c>
      <c r="AG46" s="24">
        <v>4</v>
      </c>
      <c r="AH46" s="24">
        <v>4</v>
      </c>
      <c r="AI46" s="24">
        <v>4</v>
      </c>
      <c r="AJ46" s="24">
        <v>4</v>
      </c>
      <c r="AK46" s="24">
        <v>4</v>
      </c>
      <c r="AL46" s="24">
        <v>4</v>
      </c>
      <c r="AM46" s="24">
        <v>4</v>
      </c>
      <c r="AN46" s="24">
        <v>4</v>
      </c>
      <c r="AO46" s="24">
        <v>4</v>
      </c>
      <c r="AP46" s="24">
        <v>4</v>
      </c>
    </row>
    <row r="47" spans="1:42" x14ac:dyDescent="0.25">
      <c r="A47" s="14"/>
      <c r="B47" s="14"/>
      <c r="C47" s="14" t="s">
        <v>107</v>
      </c>
      <c r="D47" s="14" t="s">
        <v>98</v>
      </c>
      <c r="E47" s="14" t="s">
        <v>100</v>
      </c>
      <c r="F47" s="14" t="s">
        <v>150</v>
      </c>
      <c r="G47" s="14">
        <v>44</v>
      </c>
      <c r="H47" s="24">
        <v>4</v>
      </c>
      <c r="I47" s="24">
        <v>4</v>
      </c>
      <c r="J47" s="24">
        <v>4</v>
      </c>
      <c r="K47" s="24">
        <v>4</v>
      </c>
      <c r="L47" s="24">
        <v>4</v>
      </c>
      <c r="M47" s="24">
        <v>4</v>
      </c>
      <c r="N47" s="24">
        <v>4</v>
      </c>
      <c r="O47" s="24">
        <v>4</v>
      </c>
      <c r="P47" s="24">
        <v>4</v>
      </c>
      <c r="Q47" s="24">
        <v>4</v>
      </c>
      <c r="R47" s="24">
        <v>4</v>
      </c>
      <c r="S47" s="24">
        <v>4</v>
      </c>
      <c r="T47" s="24">
        <v>4</v>
      </c>
      <c r="U47" s="24">
        <v>4</v>
      </c>
      <c r="V47" s="24">
        <v>4</v>
      </c>
      <c r="W47" s="24">
        <v>4</v>
      </c>
      <c r="X47" s="24">
        <v>4</v>
      </c>
      <c r="Y47" s="24">
        <v>4</v>
      </c>
      <c r="Z47" s="24">
        <v>4</v>
      </c>
      <c r="AA47" s="24">
        <v>4</v>
      </c>
      <c r="AB47" s="24">
        <v>4</v>
      </c>
      <c r="AC47" s="24">
        <v>4</v>
      </c>
      <c r="AD47" s="24">
        <v>4</v>
      </c>
      <c r="AE47" s="24">
        <v>4</v>
      </c>
      <c r="AF47" s="24">
        <v>4</v>
      </c>
      <c r="AG47" s="24">
        <v>4</v>
      </c>
      <c r="AH47" s="24">
        <v>4</v>
      </c>
      <c r="AI47" s="24">
        <v>4</v>
      </c>
      <c r="AJ47" s="24">
        <v>4</v>
      </c>
      <c r="AK47" s="24">
        <v>4</v>
      </c>
      <c r="AL47" s="24">
        <v>4</v>
      </c>
      <c r="AM47" s="24">
        <v>4</v>
      </c>
      <c r="AN47" s="24">
        <v>3</v>
      </c>
      <c r="AO47" s="24">
        <v>4</v>
      </c>
      <c r="AP47" s="24">
        <v>4</v>
      </c>
    </row>
    <row r="48" spans="1:42" ht="14.25" customHeight="1" x14ac:dyDescent="0.25">
      <c r="A48" s="14">
        <v>12</v>
      </c>
      <c r="B48" s="14" t="s">
        <v>52</v>
      </c>
      <c r="C48" s="24" t="s">
        <v>103</v>
      </c>
      <c r="D48" s="24" t="s">
        <v>151</v>
      </c>
      <c r="E48" s="24" t="s">
        <v>141</v>
      </c>
      <c r="F48" s="14" t="s">
        <v>150</v>
      </c>
      <c r="G48" s="14">
        <v>45</v>
      </c>
      <c r="H48" s="24">
        <v>3</v>
      </c>
      <c r="I48" s="24">
        <v>4</v>
      </c>
      <c r="J48" s="24">
        <v>5</v>
      </c>
      <c r="K48" s="24">
        <v>3</v>
      </c>
      <c r="L48" s="24">
        <v>5</v>
      </c>
      <c r="M48" s="24">
        <v>5</v>
      </c>
      <c r="N48" s="24">
        <v>5</v>
      </c>
      <c r="O48" s="24">
        <v>5</v>
      </c>
      <c r="P48" s="24">
        <v>4</v>
      </c>
      <c r="Q48" s="24">
        <v>4</v>
      </c>
      <c r="R48" s="24">
        <v>4</v>
      </c>
      <c r="S48" s="24">
        <v>3</v>
      </c>
      <c r="T48" s="24">
        <v>5</v>
      </c>
      <c r="U48" s="24">
        <v>3</v>
      </c>
      <c r="V48" s="24">
        <v>5</v>
      </c>
      <c r="W48" s="24">
        <v>4</v>
      </c>
      <c r="X48" s="24">
        <v>4</v>
      </c>
      <c r="Y48" s="24">
        <v>4</v>
      </c>
      <c r="Z48" s="24">
        <v>4</v>
      </c>
      <c r="AA48" s="24">
        <v>4</v>
      </c>
      <c r="AB48" s="24">
        <v>4</v>
      </c>
      <c r="AC48" s="24">
        <v>4</v>
      </c>
      <c r="AD48" s="24">
        <v>4</v>
      </c>
      <c r="AE48" s="24">
        <v>4</v>
      </c>
      <c r="AF48" s="24">
        <v>5</v>
      </c>
      <c r="AG48" s="24">
        <v>3</v>
      </c>
      <c r="AH48" s="24">
        <v>3</v>
      </c>
      <c r="AI48" s="24">
        <v>3</v>
      </c>
      <c r="AJ48" s="24">
        <v>5</v>
      </c>
      <c r="AK48" s="24">
        <v>5</v>
      </c>
      <c r="AL48" s="24">
        <v>5</v>
      </c>
      <c r="AM48" s="24">
        <v>4</v>
      </c>
      <c r="AN48" s="24">
        <v>5</v>
      </c>
      <c r="AO48" s="24">
        <v>4</v>
      </c>
      <c r="AP48" s="24">
        <v>5</v>
      </c>
    </row>
    <row r="49" spans="1:42" ht="14.25" customHeight="1" x14ac:dyDescent="0.25">
      <c r="A49" s="14"/>
      <c r="B49" s="14"/>
      <c r="C49" s="24" t="s">
        <v>103</v>
      </c>
      <c r="D49" s="24" t="s">
        <v>99</v>
      </c>
      <c r="E49" s="24" t="s">
        <v>131</v>
      </c>
      <c r="F49" s="14" t="s">
        <v>150</v>
      </c>
      <c r="G49" s="14">
        <v>46</v>
      </c>
      <c r="H49" s="24">
        <v>4</v>
      </c>
      <c r="I49" s="24">
        <v>1</v>
      </c>
      <c r="J49" s="24">
        <v>3</v>
      </c>
      <c r="K49" s="24">
        <v>2</v>
      </c>
      <c r="L49" s="24">
        <v>2</v>
      </c>
      <c r="M49" s="24">
        <v>5</v>
      </c>
      <c r="N49" s="24">
        <v>3</v>
      </c>
      <c r="O49" s="24">
        <v>3</v>
      </c>
      <c r="P49" s="24">
        <v>2</v>
      </c>
      <c r="Q49" s="24">
        <v>2</v>
      </c>
      <c r="R49" s="24">
        <v>3</v>
      </c>
      <c r="S49" s="24">
        <v>3</v>
      </c>
      <c r="T49" s="24">
        <v>3</v>
      </c>
      <c r="U49" s="24">
        <v>3</v>
      </c>
      <c r="V49" s="24">
        <v>4</v>
      </c>
      <c r="W49" s="24">
        <v>3</v>
      </c>
      <c r="X49" s="24">
        <v>4</v>
      </c>
      <c r="Y49" s="24">
        <v>3</v>
      </c>
      <c r="Z49" s="24">
        <v>3</v>
      </c>
      <c r="AA49" s="24">
        <v>4</v>
      </c>
      <c r="AB49" s="24">
        <v>3</v>
      </c>
      <c r="AC49" s="24">
        <v>3</v>
      </c>
      <c r="AD49" s="24">
        <v>4</v>
      </c>
      <c r="AE49" s="24">
        <v>3</v>
      </c>
      <c r="AF49" s="24">
        <v>3</v>
      </c>
      <c r="AG49" s="24">
        <v>2</v>
      </c>
      <c r="AH49" s="24">
        <v>2</v>
      </c>
      <c r="AI49" s="24">
        <v>3</v>
      </c>
      <c r="AJ49" s="24">
        <v>3</v>
      </c>
      <c r="AK49" s="24">
        <v>4</v>
      </c>
      <c r="AL49" s="24">
        <v>3</v>
      </c>
      <c r="AM49" s="24">
        <v>3</v>
      </c>
      <c r="AN49" s="24">
        <v>4</v>
      </c>
      <c r="AO49" s="24">
        <v>3</v>
      </c>
      <c r="AP49" s="24">
        <v>3</v>
      </c>
    </row>
    <row r="50" spans="1:42" ht="14.25" customHeight="1" x14ac:dyDescent="0.25">
      <c r="A50" s="14"/>
      <c r="B50" s="14"/>
      <c r="C50" s="24" t="s">
        <v>103</v>
      </c>
      <c r="D50" s="24" t="s">
        <v>110</v>
      </c>
      <c r="E50" s="37" t="s">
        <v>183</v>
      </c>
      <c r="F50" s="14" t="s">
        <v>150</v>
      </c>
      <c r="G50" s="14">
        <v>47</v>
      </c>
      <c r="H50" s="24">
        <v>4</v>
      </c>
      <c r="I50" s="24">
        <v>4</v>
      </c>
      <c r="J50" s="24">
        <v>3</v>
      </c>
      <c r="K50" s="24">
        <v>2</v>
      </c>
      <c r="L50" s="24">
        <v>4</v>
      </c>
      <c r="M50" s="24">
        <v>5</v>
      </c>
      <c r="N50" s="24">
        <v>4</v>
      </c>
      <c r="O50" s="24">
        <v>4</v>
      </c>
      <c r="P50" s="24">
        <v>4</v>
      </c>
      <c r="Q50" s="24">
        <v>4</v>
      </c>
      <c r="R50" s="24">
        <v>3</v>
      </c>
      <c r="S50" s="24">
        <v>2</v>
      </c>
      <c r="T50" s="24">
        <v>3</v>
      </c>
      <c r="U50" s="24">
        <v>4</v>
      </c>
      <c r="V50" s="24">
        <v>5</v>
      </c>
      <c r="W50" s="24">
        <v>4</v>
      </c>
      <c r="X50" s="24">
        <v>4</v>
      </c>
      <c r="Y50" s="24">
        <v>5</v>
      </c>
      <c r="Z50" s="24">
        <v>2</v>
      </c>
      <c r="AA50" s="24">
        <v>3</v>
      </c>
      <c r="AB50" s="24">
        <v>4</v>
      </c>
      <c r="AC50" s="24">
        <v>4</v>
      </c>
      <c r="AD50" s="24">
        <v>4</v>
      </c>
      <c r="AE50" s="24">
        <v>4</v>
      </c>
      <c r="AF50" s="24">
        <v>4</v>
      </c>
      <c r="AG50" s="24">
        <v>2</v>
      </c>
      <c r="AH50" s="24">
        <v>2</v>
      </c>
      <c r="AI50" s="24">
        <v>3</v>
      </c>
      <c r="AJ50" s="24">
        <v>1</v>
      </c>
      <c r="AK50" s="24">
        <v>4</v>
      </c>
      <c r="AL50" s="24">
        <v>4</v>
      </c>
      <c r="AM50" s="24">
        <v>4</v>
      </c>
      <c r="AN50" s="24">
        <v>5</v>
      </c>
      <c r="AO50" s="24">
        <v>4</v>
      </c>
      <c r="AP50" s="24">
        <v>3</v>
      </c>
    </row>
    <row r="51" spans="1:42" ht="14.25" customHeight="1" x14ac:dyDescent="0.25">
      <c r="A51" s="14"/>
      <c r="B51" s="14"/>
      <c r="C51" s="24" t="s">
        <v>152</v>
      </c>
      <c r="D51" s="24" t="s">
        <v>98</v>
      </c>
      <c r="E51" s="37" t="s">
        <v>155</v>
      </c>
      <c r="F51" s="14" t="s">
        <v>150</v>
      </c>
      <c r="G51" s="14">
        <v>48</v>
      </c>
      <c r="H51" s="24">
        <v>5</v>
      </c>
      <c r="I51" s="24">
        <v>3</v>
      </c>
      <c r="J51" s="24">
        <v>4</v>
      </c>
      <c r="K51" s="24">
        <v>3</v>
      </c>
      <c r="L51" s="24">
        <v>4</v>
      </c>
      <c r="M51" s="24">
        <v>5</v>
      </c>
      <c r="N51" s="24">
        <v>5</v>
      </c>
      <c r="O51" s="24">
        <v>4</v>
      </c>
      <c r="P51" s="24">
        <v>4</v>
      </c>
      <c r="Q51" s="24">
        <v>4</v>
      </c>
      <c r="R51" s="24">
        <v>4</v>
      </c>
      <c r="S51" s="24">
        <v>3</v>
      </c>
      <c r="T51" s="24">
        <v>4</v>
      </c>
      <c r="U51" s="24">
        <v>5</v>
      </c>
      <c r="V51" s="24">
        <v>5</v>
      </c>
      <c r="W51" s="24">
        <v>4</v>
      </c>
      <c r="X51" s="24">
        <v>3</v>
      </c>
      <c r="Y51" s="24">
        <v>5</v>
      </c>
      <c r="Z51" s="24">
        <v>2</v>
      </c>
      <c r="AA51" s="24">
        <v>4</v>
      </c>
      <c r="AB51" s="24">
        <v>3</v>
      </c>
      <c r="AC51" s="24">
        <v>4</v>
      </c>
      <c r="AD51" s="24">
        <v>4</v>
      </c>
      <c r="AE51" s="24">
        <v>4</v>
      </c>
      <c r="AF51" s="24">
        <v>4</v>
      </c>
      <c r="AG51" s="24">
        <v>4</v>
      </c>
      <c r="AH51" s="24">
        <v>4</v>
      </c>
      <c r="AI51" s="24">
        <v>4</v>
      </c>
      <c r="AJ51" s="24">
        <v>3</v>
      </c>
      <c r="AK51" s="24">
        <v>5</v>
      </c>
      <c r="AL51" s="24">
        <v>5</v>
      </c>
      <c r="AM51" s="24">
        <v>3</v>
      </c>
      <c r="AN51" s="24">
        <v>5</v>
      </c>
      <c r="AO51" s="24">
        <v>4</v>
      </c>
      <c r="AP51" s="24">
        <v>4</v>
      </c>
    </row>
    <row r="52" spans="1:42" x14ac:dyDescent="0.25">
      <c r="A52" s="14">
        <v>13</v>
      </c>
      <c r="B52" s="14" t="s">
        <v>54</v>
      </c>
      <c r="C52" s="24" t="s">
        <v>107</v>
      </c>
      <c r="D52" s="24" t="s">
        <v>132</v>
      </c>
      <c r="E52" s="24" t="s">
        <v>100</v>
      </c>
      <c r="F52" s="14" t="s">
        <v>150</v>
      </c>
      <c r="G52" s="14">
        <v>49</v>
      </c>
      <c r="H52" s="24">
        <v>4</v>
      </c>
      <c r="I52" s="24">
        <v>4</v>
      </c>
      <c r="J52" s="24">
        <v>5</v>
      </c>
      <c r="K52" s="24">
        <v>4</v>
      </c>
      <c r="L52" s="24">
        <v>4</v>
      </c>
      <c r="M52" s="24">
        <v>4</v>
      </c>
      <c r="N52" s="24">
        <v>4</v>
      </c>
      <c r="O52" s="24">
        <v>5</v>
      </c>
      <c r="P52" s="24">
        <v>5</v>
      </c>
      <c r="Q52" s="24">
        <v>5</v>
      </c>
      <c r="R52" s="24">
        <v>5</v>
      </c>
      <c r="S52" s="24">
        <v>5</v>
      </c>
      <c r="T52" s="24">
        <v>4</v>
      </c>
      <c r="U52" s="24">
        <v>5</v>
      </c>
      <c r="V52" s="24">
        <v>4</v>
      </c>
      <c r="W52" s="24">
        <v>4</v>
      </c>
      <c r="X52" s="24">
        <v>4</v>
      </c>
      <c r="Y52" s="24">
        <v>5</v>
      </c>
      <c r="Z52" s="24">
        <v>4</v>
      </c>
      <c r="AA52" s="24">
        <v>4</v>
      </c>
      <c r="AB52" s="24">
        <v>4</v>
      </c>
      <c r="AC52" s="24">
        <v>3</v>
      </c>
      <c r="AD52" s="24">
        <v>3</v>
      </c>
      <c r="AE52" s="24">
        <v>4</v>
      </c>
      <c r="AF52" s="24">
        <v>4</v>
      </c>
      <c r="AG52" s="24">
        <v>3</v>
      </c>
      <c r="AH52" s="24">
        <v>3</v>
      </c>
      <c r="AI52" s="24">
        <v>3</v>
      </c>
      <c r="AJ52" s="24">
        <v>3</v>
      </c>
      <c r="AK52" s="24">
        <v>5</v>
      </c>
      <c r="AL52" s="24">
        <v>3</v>
      </c>
      <c r="AM52" s="24">
        <v>4</v>
      </c>
      <c r="AN52" s="24">
        <v>3</v>
      </c>
      <c r="AO52" s="24">
        <v>4</v>
      </c>
      <c r="AP52" s="24">
        <v>4</v>
      </c>
    </row>
    <row r="53" spans="1:42" x14ac:dyDescent="0.25">
      <c r="A53" s="14"/>
      <c r="B53" s="14"/>
      <c r="C53" s="33" t="s">
        <v>107</v>
      </c>
      <c r="D53" s="25" t="s">
        <v>124</v>
      </c>
      <c r="E53" s="14" t="s">
        <v>105</v>
      </c>
      <c r="F53" s="14" t="s">
        <v>150</v>
      </c>
      <c r="G53" s="14">
        <v>50</v>
      </c>
      <c r="H53" s="27">
        <v>4</v>
      </c>
      <c r="I53" s="27">
        <v>4</v>
      </c>
      <c r="J53" s="27">
        <v>4</v>
      </c>
      <c r="K53" s="27">
        <v>4</v>
      </c>
      <c r="L53" s="27">
        <v>5</v>
      </c>
      <c r="M53" s="27">
        <v>4</v>
      </c>
      <c r="N53" s="27">
        <v>5</v>
      </c>
      <c r="O53" s="27">
        <v>5</v>
      </c>
      <c r="P53" s="27">
        <v>5</v>
      </c>
      <c r="Q53" s="27">
        <v>5</v>
      </c>
      <c r="R53" s="27">
        <v>5</v>
      </c>
      <c r="S53" s="27">
        <v>4</v>
      </c>
      <c r="T53" s="27">
        <v>5</v>
      </c>
      <c r="U53" s="27">
        <v>4</v>
      </c>
      <c r="V53" s="27">
        <v>5</v>
      </c>
      <c r="W53" s="27">
        <v>5</v>
      </c>
      <c r="X53" s="27">
        <v>5</v>
      </c>
      <c r="Y53" s="27">
        <v>5</v>
      </c>
      <c r="Z53" s="27">
        <v>5</v>
      </c>
      <c r="AA53" s="25">
        <v>5</v>
      </c>
      <c r="AB53" s="25">
        <v>4</v>
      </c>
      <c r="AC53" s="25">
        <v>4</v>
      </c>
      <c r="AD53" s="25">
        <v>5</v>
      </c>
      <c r="AE53" s="25">
        <v>4</v>
      </c>
      <c r="AF53" s="25">
        <v>4</v>
      </c>
      <c r="AG53" s="25">
        <v>4</v>
      </c>
      <c r="AH53" s="25">
        <v>4</v>
      </c>
      <c r="AI53" s="25">
        <v>4</v>
      </c>
      <c r="AJ53" s="25">
        <v>2</v>
      </c>
      <c r="AK53" s="25">
        <v>5</v>
      </c>
      <c r="AL53" s="25">
        <v>5</v>
      </c>
      <c r="AM53" s="25">
        <v>4</v>
      </c>
      <c r="AN53" s="25">
        <v>4</v>
      </c>
      <c r="AO53" s="25">
        <v>4</v>
      </c>
      <c r="AP53" s="25">
        <v>4</v>
      </c>
    </row>
    <row r="54" spans="1:42" x14ac:dyDescent="0.25">
      <c r="A54" s="14"/>
      <c r="B54" s="14"/>
      <c r="C54" s="14" t="s">
        <v>157</v>
      </c>
      <c r="D54" s="14" t="s">
        <v>108</v>
      </c>
      <c r="E54" s="14" t="s">
        <v>141</v>
      </c>
      <c r="F54" s="14" t="s">
        <v>150</v>
      </c>
      <c r="G54" s="14">
        <v>51</v>
      </c>
      <c r="H54" s="24">
        <v>5</v>
      </c>
      <c r="I54" s="24">
        <v>4</v>
      </c>
      <c r="J54" s="24">
        <v>5</v>
      </c>
      <c r="K54" s="24">
        <v>4</v>
      </c>
      <c r="L54" s="24">
        <v>4</v>
      </c>
      <c r="M54" s="24">
        <v>4</v>
      </c>
      <c r="N54" s="24">
        <v>4</v>
      </c>
      <c r="O54" s="24">
        <v>5</v>
      </c>
      <c r="P54" s="24">
        <v>5</v>
      </c>
      <c r="Q54" s="24">
        <v>5</v>
      </c>
      <c r="R54" s="24">
        <v>5</v>
      </c>
      <c r="S54" s="24">
        <v>5</v>
      </c>
      <c r="T54" s="24">
        <v>4</v>
      </c>
      <c r="U54" s="24">
        <v>5</v>
      </c>
      <c r="V54" s="24">
        <v>4</v>
      </c>
      <c r="W54" s="24">
        <v>4</v>
      </c>
      <c r="X54" s="24">
        <v>4</v>
      </c>
      <c r="Y54" s="24">
        <v>5</v>
      </c>
      <c r="Z54" s="24">
        <v>4</v>
      </c>
      <c r="AA54" s="24">
        <v>4</v>
      </c>
      <c r="AB54" s="24">
        <v>4</v>
      </c>
      <c r="AC54" s="24">
        <v>3</v>
      </c>
      <c r="AD54" s="24">
        <v>3</v>
      </c>
      <c r="AE54" s="24">
        <v>4</v>
      </c>
      <c r="AF54" s="24">
        <v>4</v>
      </c>
      <c r="AG54" s="24">
        <v>3</v>
      </c>
      <c r="AH54" s="24">
        <v>3</v>
      </c>
      <c r="AI54" s="24">
        <v>3</v>
      </c>
      <c r="AJ54" s="24">
        <v>3</v>
      </c>
      <c r="AK54" s="24">
        <v>5</v>
      </c>
      <c r="AL54" s="24">
        <v>3</v>
      </c>
      <c r="AM54" s="24">
        <v>4</v>
      </c>
      <c r="AN54" s="24">
        <v>3</v>
      </c>
      <c r="AO54" s="24">
        <v>4</v>
      </c>
      <c r="AP54" s="24">
        <v>5</v>
      </c>
    </row>
    <row r="55" spans="1:42" x14ac:dyDescent="0.25">
      <c r="A55" s="14"/>
      <c r="B55" s="14"/>
      <c r="C55" s="14" t="s">
        <v>157</v>
      </c>
      <c r="D55" s="14" t="s">
        <v>124</v>
      </c>
      <c r="E55" s="14" t="s">
        <v>141</v>
      </c>
      <c r="F55" s="14" t="s">
        <v>150</v>
      </c>
      <c r="G55" s="14">
        <v>52</v>
      </c>
      <c r="H55" s="27">
        <v>4</v>
      </c>
      <c r="I55" s="27">
        <v>5</v>
      </c>
      <c r="J55" s="27">
        <v>4</v>
      </c>
      <c r="K55" s="27">
        <v>4</v>
      </c>
      <c r="L55" s="27">
        <v>5</v>
      </c>
      <c r="M55" s="27">
        <v>4</v>
      </c>
      <c r="N55" s="27">
        <v>5</v>
      </c>
      <c r="O55" s="27">
        <v>5</v>
      </c>
      <c r="P55" s="27">
        <v>5</v>
      </c>
      <c r="Q55" s="27">
        <v>5</v>
      </c>
      <c r="R55" s="27">
        <v>5</v>
      </c>
      <c r="S55" s="27">
        <v>4</v>
      </c>
      <c r="T55" s="27">
        <v>5</v>
      </c>
      <c r="U55" s="27">
        <v>4</v>
      </c>
      <c r="V55" s="27">
        <v>5</v>
      </c>
      <c r="W55" s="27">
        <v>5</v>
      </c>
      <c r="X55" s="27">
        <v>5</v>
      </c>
      <c r="Y55" s="27">
        <v>5</v>
      </c>
      <c r="Z55" s="27">
        <v>5</v>
      </c>
      <c r="AA55" s="25">
        <v>5</v>
      </c>
      <c r="AB55" s="25">
        <v>4</v>
      </c>
      <c r="AC55" s="25">
        <v>4</v>
      </c>
      <c r="AD55" s="25">
        <v>5</v>
      </c>
      <c r="AE55" s="25">
        <v>4</v>
      </c>
      <c r="AF55" s="25">
        <v>4</v>
      </c>
      <c r="AG55" s="25">
        <v>4</v>
      </c>
      <c r="AH55" s="25">
        <v>4</v>
      </c>
      <c r="AI55" s="25">
        <v>4</v>
      </c>
      <c r="AJ55" s="25">
        <v>2</v>
      </c>
      <c r="AK55" s="25">
        <v>5</v>
      </c>
      <c r="AL55" s="25">
        <v>5</v>
      </c>
      <c r="AM55" s="25">
        <v>4</v>
      </c>
      <c r="AN55" s="25">
        <v>4</v>
      </c>
      <c r="AO55" s="25">
        <v>4</v>
      </c>
      <c r="AP55" s="25">
        <v>5</v>
      </c>
    </row>
    <row r="56" spans="1:42" x14ac:dyDescent="0.25">
      <c r="A56" s="14">
        <v>14</v>
      </c>
      <c r="B56" s="14" t="s">
        <v>168</v>
      </c>
      <c r="C56" s="24" t="s">
        <v>107</v>
      </c>
      <c r="D56" s="24" t="s">
        <v>140</v>
      </c>
      <c r="E56" s="37" t="s">
        <v>186</v>
      </c>
      <c r="F56" s="14" t="s">
        <v>149</v>
      </c>
      <c r="G56" s="14">
        <v>53</v>
      </c>
      <c r="H56" s="24">
        <v>2</v>
      </c>
      <c r="I56" s="24">
        <v>3</v>
      </c>
      <c r="J56" s="24">
        <v>4</v>
      </c>
      <c r="K56" s="24">
        <v>2</v>
      </c>
      <c r="L56" s="24">
        <v>3</v>
      </c>
      <c r="M56" s="24">
        <v>4</v>
      </c>
      <c r="N56" s="24">
        <v>3</v>
      </c>
      <c r="O56" s="24">
        <v>4</v>
      </c>
      <c r="P56" s="24">
        <v>2</v>
      </c>
      <c r="Q56" s="24">
        <v>4</v>
      </c>
      <c r="R56" s="24">
        <v>4</v>
      </c>
      <c r="S56" s="24">
        <v>2</v>
      </c>
      <c r="T56" s="24">
        <v>4</v>
      </c>
      <c r="U56" s="24">
        <v>4</v>
      </c>
      <c r="V56" s="24">
        <v>4</v>
      </c>
      <c r="W56" s="24">
        <v>3</v>
      </c>
      <c r="X56" s="24">
        <v>4</v>
      </c>
      <c r="Y56" s="24">
        <v>4</v>
      </c>
      <c r="Z56" s="24">
        <v>4</v>
      </c>
      <c r="AA56" s="24">
        <v>4</v>
      </c>
      <c r="AB56" s="24">
        <v>4</v>
      </c>
      <c r="AC56" s="24">
        <v>4</v>
      </c>
      <c r="AD56" s="24">
        <v>4</v>
      </c>
      <c r="AE56" s="24">
        <v>5</v>
      </c>
      <c r="AF56" s="24">
        <v>2</v>
      </c>
      <c r="AG56" s="24">
        <v>3</v>
      </c>
      <c r="AH56" s="24">
        <v>3</v>
      </c>
      <c r="AI56" s="24">
        <v>3</v>
      </c>
      <c r="AJ56" s="24">
        <v>2</v>
      </c>
      <c r="AK56" s="24">
        <v>5</v>
      </c>
      <c r="AL56" s="24">
        <v>3</v>
      </c>
      <c r="AM56" s="24">
        <v>3</v>
      </c>
      <c r="AN56" s="24">
        <v>4</v>
      </c>
      <c r="AO56" s="24">
        <v>3</v>
      </c>
      <c r="AP56" s="24">
        <v>4</v>
      </c>
    </row>
    <row r="57" spans="1:42" x14ac:dyDescent="0.25">
      <c r="A57" s="14"/>
      <c r="B57" s="14"/>
      <c r="C57" s="14" t="s">
        <v>107</v>
      </c>
      <c r="D57" s="14" t="s">
        <v>96</v>
      </c>
      <c r="E57" s="14" t="s">
        <v>141</v>
      </c>
      <c r="F57" s="14" t="s">
        <v>150</v>
      </c>
      <c r="G57" s="14">
        <v>54</v>
      </c>
      <c r="H57" s="24">
        <v>5</v>
      </c>
      <c r="I57" s="24">
        <v>4</v>
      </c>
      <c r="J57" s="24">
        <v>5</v>
      </c>
      <c r="K57" s="24">
        <v>4</v>
      </c>
      <c r="L57" s="24">
        <v>4</v>
      </c>
      <c r="M57" s="24">
        <v>5</v>
      </c>
      <c r="N57" s="24">
        <v>4</v>
      </c>
      <c r="O57" s="24">
        <v>4</v>
      </c>
      <c r="P57" s="24">
        <v>4</v>
      </c>
      <c r="Q57" s="24">
        <v>4</v>
      </c>
      <c r="R57" s="24">
        <v>4</v>
      </c>
      <c r="S57" s="24">
        <v>5</v>
      </c>
      <c r="T57" s="24">
        <v>4</v>
      </c>
      <c r="U57" s="24">
        <v>4</v>
      </c>
      <c r="V57" s="24">
        <v>4</v>
      </c>
      <c r="W57" s="24">
        <v>4</v>
      </c>
      <c r="X57" s="24">
        <v>4</v>
      </c>
      <c r="Y57" s="24">
        <v>4</v>
      </c>
      <c r="Z57" s="24">
        <v>4</v>
      </c>
      <c r="AA57" s="24">
        <v>4</v>
      </c>
      <c r="AB57" s="24">
        <v>4</v>
      </c>
      <c r="AC57" s="24">
        <v>5</v>
      </c>
      <c r="AD57" s="24">
        <v>4</v>
      </c>
      <c r="AE57" s="24">
        <v>5</v>
      </c>
      <c r="AF57" s="24">
        <v>5</v>
      </c>
      <c r="AG57" s="24">
        <v>4</v>
      </c>
      <c r="AH57" s="24">
        <v>4</v>
      </c>
      <c r="AI57" s="24">
        <v>4</v>
      </c>
      <c r="AJ57" s="24">
        <v>4</v>
      </c>
      <c r="AK57" s="24">
        <v>4</v>
      </c>
      <c r="AL57" s="24">
        <v>4</v>
      </c>
      <c r="AM57" s="24">
        <v>4</v>
      </c>
      <c r="AN57" s="24">
        <v>5</v>
      </c>
      <c r="AO57" s="24">
        <v>4</v>
      </c>
      <c r="AP57" s="24">
        <v>4</v>
      </c>
    </row>
    <row r="58" spans="1:42" x14ac:dyDescent="0.25">
      <c r="A58" s="14"/>
      <c r="B58" s="14"/>
      <c r="C58" s="14" t="s">
        <v>157</v>
      </c>
      <c r="D58" s="14" t="s">
        <v>169</v>
      </c>
      <c r="E58" s="14" t="s">
        <v>141</v>
      </c>
      <c r="F58" s="14" t="s">
        <v>150</v>
      </c>
      <c r="G58" s="14">
        <v>55</v>
      </c>
      <c r="H58" s="24">
        <v>5</v>
      </c>
      <c r="I58" s="24">
        <v>3</v>
      </c>
      <c r="J58" s="24">
        <v>4</v>
      </c>
      <c r="K58" s="24">
        <v>2</v>
      </c>
      <c r="L58" s="24">
        <v>3</v>
      </c>
      <c r="M58" s="24">
        <v>5</v>
      </c>
      <c r="N58" s="24">
        <v>5</v>
      </c>
      <c r="O58" s="24">
        <v>4</v>
      </c>
      <c r="P58" s="24">
        <v>4</v>
      </c>
      <c r="Q58" s="24">
        <v>3</v>
      </c>
      <c r="R58" s="24">
        <v>5</v>
      </c>
      <c r="S58" s="24">
        <v>5</v>
      </c>
      <c r="T58" s="24">
        <v>4</v>
      </c>
      <c r="U58" s="24">
        <v>4</v>
      </c>
      <c r="V58" s="24">
        <v>4</v>
      </c>
      <c r="W58" s="24">
        <v>3</v>
      </c>
      <c r="X58" s="24">
        <v>4</v>
      </c>
      <c r="Y58" s="24">
        <v>4</v>
      </c>
      <c r="Z58" s="24">
        <v>1</v>
      </c>
      <c r="AA58" s="24">
        <v>4</v>
      </c>
      <c r="AB58" s="24">
        <v>2</v>
      </c>
      <c r="AC58" s="24">
        <v>4</v>
      </c>
      <c r="AD58" s="24">
        <v>3</v>
      </c>
      <c r="AE58" s="24">
        <v>5</v>
      </c>
      <c r="AF58" s="24">
        <v>4</v>
      </c>
      <c r="AG58" s="24">
        <v>2</v>
      </c>
      <c r="AH58" s="24">
        <v>3</v>
      </c>
      <c r="AI58" s="24">
        <v>3</v>
      </c>
      <c r="AJ58" s="24">
        <v>4</v>
      </c>
      <c r="AK58" s="24">
        <v>4</v>
      </c>
      <c r="AL58" s="24">
        <v>5</v>
      </c>
      <c r="AM58" s="24">
        <v>3</v>
      </c>
      <c r="AN58" s="24">
        <v>5</v>
      </c>
      <c r="AO58" s="24">
        <v>4</v>
      </c>
      <c r="AP58" s="24">
        <v>4</v>
      </c>
    </row>
    <row r="59" spans="1:42" x14ac:dyDescent="0.25">
      <c r="A59" s="14"/>
      <c r="B59" s="14"/>
      <c r="C59" s="14" t="s">
        <v>157</v>
      </c>
      <c r="D59" s="24" t="s">
        <v>140</v>
      </c>
      <c r="E59" s="14" t="s">
        <v>141</v>
      </c>
      <c r="F59" s="14" t="s">
        <v>149</v>
      </c>
      <c r="G59" s="14">
        <v>56</v>
      </c>
      <c r="H59" s="24">
        <v>4</v>
      </c>
      <c r="I59" s="24">
        <v>4</v>
      </c>
      <c r="J59" s="24">
        <v>4</v>
      </c>
      <c r="K59" s="24">
        <v>4</v>
      </c>
      <c r="L59" s="24">
        <v>4</v>
      </c>
      <c r="M59" s="24">
        <v>5</v>
      </c>
      <c r="N59" s="24">
        <v>4</v>
      </c>
      <c r="O59" s="24">
        <v>4</v>
      </c>
      <c r="P59" s="24">
        <v>4</v>
      </c>
      <c r="Q59" s="24">
        <v>4</v>
      </c>
      <c r="R59" s="24">
        <v>4</v>
      </c>
      <c r="S59" s="24">
        <v>5</v>
      </c>
      <c r="T59" s="24">
        <v>4</v>
      </c>
      <c r="U59" s="24">
        <v>4</v>
      </c>
      <c r="V59" s="24">
        <v>4</v>
      </c>
      <c r="W59" s="24">
        <v>4</v>
      </c>
      <c r="X59" s="24">
        <v>4</v>
      </c>
      <c r="Y59" s="24">
        <v>4</v>
      </c>
      <c r="Z59" s="24">
        <v>4</v>
      </c>
      <c r="AA59" s="24">
        <v>4</v>
      </c>
      <c r="AB59" s="24">
        <v>4</v>
      </c>
      <c r="AC59" s="24">
        <v>5</v>
      </c>
      <c r="AD59" s="24">
        <v>4</v>
      </c>
      <c r="AE59" s="24">
        <v>5</v>
      </c>
      <c r="AF59" s="24">
        <v>5</v>
      </c>
      <c r="AG59" s="24">
        <v>4</v>
      </c>
      <c r="AH59" s="24">
        <v>4</v>
      </c>
      <c r="AI59" s="24">
        <v>4</v>
      </c>
      <c r="AJ59" s="24">
        <v>4</v>
      </c>
      <c r="AK59" s="24">
        <v>4</v>
      </c>
      <c r="AL59" s="24">
        <v>5</v>
      </c>
      <c r="AM59" s="24">
        <v>4</v>
      </c>
      <c r="AN59" s="14">
        <v>4</v>
      </c>
      <c r="AO59" s="14">
        <v>4</v>
      </c>
      <c r="AP59" s="14">
        <v>3</v>
      </c>
    </row>
    <row r="60" spans="1:42" x14ac:dyDescent="0.25">
      <c r="A60" s="14">
        <v>15</v>
      </c>
      <c r="B60" s="14" t="s">
        <v>1</v>
      </c>
      <c r="C60" s="24" t="s">
        <v>107</v>
      </c>
      <c r="D60" s="24" t="s">
        <v>96</v>
      </c>
      <c r="E60" s="37" t="s">
        <v>179</v>
      </c>
      <c r="F60" s="14" t="s">
        <v>149</v>
      </c>
      <c r="G60" s="14">
        <v>57</v>
      </c>
      <c r="H60" s="24">
        <v>5</v>
      </c>
      <c r="I60" s="24">
        <v>4</v>
      </c>
      <c r="J60" s="24">
        <v>5</v>
      </c>
      <c r="K60" s="24">
        <v>2</v>
      </c>
      <c r="L60" s="24">
        <v>5</v>
      </c>
      <c r="M60" s="24">
        <v>5</v>
      </c>
      <c r="N60" s="24">
        <v>5</v>
      </c>
      <c r="O60" s="24">
        <v>4</v>
      </c>
      <c r="P60" s="24">
        <v>4</v>
      </c>
      <c r="Q60" s="24">
        <v>4</v>
      </c>
      <c r="R60" s="24">
        <v>5</v>
      </c>
      <c r="S60" s="24">
        <v>3</v>
      </c>
      <c r="T60" s="24">
        <v>5</v>
      </c>
      <c r="U60" s="24">
        <v>5</v>
      </c>
      <c r="V60" s="24">
        <v>5</v>
      </c>
      <c r="W60" s="24">
        <v>5</v>
      </c>
      <c r="X60" s="24">
        <v>4</v>
      </c>
      <c r="Y60" s="24">
        <v>4</v>
      </c>
      <c r="Z60" s="24">
        <v>4</v>
      </c>
      <c r="AA60" s="24">
        <v>5</v>
      </c>
      <c r="AB60" s="24">
        <v>5</v>
      </c>
      <c r="AC60" s="24">
        <v>5</v>
      </c>
      <c r="AD60" s="24">
        <v>5</v>
      </c>
      <c r="AE60" s="24">
        <v>5</v>
      </c>
      <c r="AF60" s="24">
        <v>5</v>
      </c>
      <c r="AG60" s="24">
        <v>5</v>
      </c>
      <c r="AH60" s="24">
        <v>3</v>
      </c>
      <c r="AI60" s="24">
        <v>3</v>
      </c>
      <c r="AJ60" s="24">
        <v>4</v>
      </c>
      <c r="AK60" s="24">
        <v>5</v>
      </c>
      <c r="AL60" s="24">
        <v>5</v>
      </c>
      <c r="AM60" s="24">
        <v>4</v>
      </c>
      <c r="AN60" s="24">
        <v>5</v>
      </c>
      <c r="AO60" s="24">
        <v>4</v>
      </c>
      <c r="AP60" s="24">
        <v>4</v>
      </c>
    </row>
    <row r="61" spans="1:42" x14ac:dyDescent="0.25">
      <c r="A61" s="14"/>
      <c r="B61" s="14"/>
      <c r="C61" s="24" t="s">
        <v>97</v>
      </c>
      <c r="D61" s="24" t="s">
        <v>98</v>
      </c>
      <c r="E61" s="24" t="s">
        <v>105</v>
      </c>
      <c r="F61" s="14" t="s">
        <v>149</v>
      </c>
      <c r="G61" s="14">
        <v>58</v>
      </c>
      <c r="H61" s="24">
        <v>4</v>
      </c>
      <c r="I61" s="24">
        <v>4</v>
      </c>
      <c r="J61" s="24">
        <v>4</v>
      </c>
      <c r="K61" s="24">
        <v>3</v>
      </c>
      <c r="L61" s="24">
        <v>3</v>
      </c>
      <c r="M61" s="24">
        <v>5</v>
      </c>
      <c r="N61" s="24">
        <v>5</v>
      </c>
      <c r="O61" s="24">
        <v>4</v>
      </c>
      <c r="P61" s="24">
        <v>4</v>
      </c>
      <c r="Q61" s="24">
        <v>4</v>
      </c>
      <c r="R61" s="24">
        <v>5</v>
      </c>
      <c r="S61" s="24">
        <v>4</v>
      </c>
      <c r="T61" s="24">
        <v>4</v>
      </c>
      <c r="U61" s="24">
        <v>4</v>
      </c>
      <c r="V61" s="24">
        <v>5</v>
      </c>
      <c r="W61" s="24">
        <v>4</v>
      </c>
      <c r="X61" s="24">
        <v>4</v>
      </c>
      <c r="Y61" s="24">
        <v>5</v>
      </c>
      <c r="Z61" s="24">
        <v>4</v>
      </c>
      <c r="AA61" s="24">
        <v>4</v>
      </c>
      <c r="AB61" s="24">
        <v>3</v>
      </c>
      <c r="AC61" s="24">
        <v>3</v>
      </c>
      <c r="AD61" s="24">
        <v>5</v>
      </c>
      <c r="AE61" s="24">
        <v>3</v>
      </c>
      <c r="AF61" s="24">
        <v>5</v>
      </c>
      <c r="AG61" s="24">
        <v>5</v>
      </c>
      <c r="AH61" s="24">
        <v>5</v>
      </c>
      <c r="AI61" s="24">
        <v>4</v>
      </c>
      <c r="AJ61" s="24">
        <v>4</v>
      </c>
      <c r="AK61" s="24">
        <v>4</v>
      </c>
      <c r="AL61" s="24">
        <v>4</v>
      </c>
      <c r="AM61" s="24">
        <v>3</v>
      </c>
      <c r="AN61" s="24">
        <v>4</v>
      </c>
      <c r="AO61" s="24">
        <v>4</v>
      </c>
      <c r="AP61" s="24">
        <v>3</v>
      </c>
    </row>
    <row r="62" spans="1:42" x14ac:dyDescent="0.25">
      <c r="A62" s="14"/>
      <c r="B62" s="14"/>
      <c r="C62" s="14" t="s">
        <v>97</v>
      </c>
      <c r="D62" s="14" t="s">
        <v>127</v>
      </c>
      <c r="E62" s="14" t="s">
        <v>141</v>
      </c>
      <c r="F62" s="14" t="s">
        <v>150</v>
      </c>
      <c r="G62" s="14">
        <v>59</v>
      </c>
      <c r="H62" s="24">
        <v>5</v>
      </c>
      <c r="I62" s="24">
        <v>4</v>
      </c>
      <c r="J62" s="24">
        <v>5</v>
      </c>
      <c r="K62" s="24">
        <v>2</v>
      </c>
      <c r="L62" s="24">
        <v>5</v>
      </c>
      <c r="M62" s="24">
        <v>5</v>
      </c>
      <c r="N62" s="24">
        <v>5</v>
      </c>
      <c r="O62" s="24">
        <v>4</v>
      </c>
      <c r="P62" s="24">
        <v>4</v>
      </c>
      <c r="Q62" s="24">
        <v>4</v>
      </c>
      <c r="R62" s="24">
        <v>5</v>
      </c>
      <c r="S62" s="24">
        <v>3</v>
      </c>
      <c r="T62" s="24">
        <v>5</v>
      </c>
      <c r="U62" s="24">
        <v>5</v>
      </c>
      <c r="V62" s="24">
        <v>5</v>
      </c>
      <c r="W62" s="24">
        <v>5</v>
      </c>
      <c r="X62" s="24">
        <v>4</v>
      </c>
      <c r="Y62" s="24">
        <v>4</v>
      </c>
      <c r="Z62" s="24">
        <v>4</v>
      </c>
      <c r="AA62" s="24">
        <v>5</v>
      </c>
      <c r="AB62" s="24">
        <v>5</v>
      </c>
      <c r="AC62" s="24">
        <v>5</v>
      </c>
      <c r="AD62" s="24">
        <v>5</v>
      </c>
      <c r="AE62" s="24">
        <v>5</v>
      </c>
      <c r="AF62" s="24">
        <v>5</v>
      </c>
      <c r="AG62" s="24">
        <v>5</v>
      </c>
      <c r="AH62" s="24">
        <v>3</v>
      </c>
      <c r="AI62" s="24">
        <v>3</v>
      </c>
      <c r="AJ62" s="24">
        <v>4</v>
      </c>
      <c r="AK62" s="24">
        <v>5</v>
      </c>
      <c r="AL62" s="24">
        <v>5</v>
      </c>
      <c r="AM62" s="24">
        <v>4</v>
      </c>
      <c r="AN62" s="24">
        <v>5</v>
      </c>
      <c r="AO62" s="24">
        <v>4</v>
      </c>
      <c r="AP62" s="24">
        <v>4</v>
      </c>
    </row>
    <row r="63" spans="1:42" x14ac:dyDescent="0.25">
      <c r="A63" s="14"/>
      <c r="B63" s="14"/>
      <c r="C63" s="14" t="s">
        <v>107</v>
      </c>
      <c r="D63" s="14" t="s">
        <v>98</v>
      </c>
      <c r="E63" s="14" t="s">
        <v>184</v>
      </c>
      <c r="F63" s="14" t="s">
        <v>150</v>
      </c>
      <c r="G63" s="14">
        <v>60</v>
      </c>
      <c r="H63" s="24">
        <v>4</v>
      </c>
      <c r="I63" s="24">
        <v>4</v>
      </c>
      <c r="J63" s="24">
        <v>4</v>
      </c>
      <c r="K63" s="24">
        <v>3</v>
      </c>
      <c r="L63" s="24">
        <v>3</v>
      </c>
      <c r="M63" s="24">
        <v>5</v>
      </c>
      <c r="N63" s="24">
        <v>5</v>
      </c>
      <c r="O63" s="24">
        <v>4</v>
      </c>
      <c r="P63" s="24">
        <v>4</v>
      </c>
      <c r="Q63" s="24">
        <v>4</v>
      </c>
      <c r="R63" s="24">
        <v>5</v>
      </c>
      <c r="S63" s="24">
        <v>4</v>
      </c>
      <c r="T63" s="24">
        <v>4</v>
      </c>
      <c r="U63" s="24">
        <v>4</v>
      </c>
      <c r="V63" s="24">
        <v>5</v>
      </c>
      <c r="W63" s="24">
        <v>4</v>
      </c>
      <c r="X63" s="24">
        <v>4</v>
      </c>
      <c r="Y63" s="24">
        <v>5</v>
      </c>
      <c r="Z63" s="24">
        <v>4</v>
      </c>
      <c r="AA63" s="24">
        <v>4</v>
      </c>
      <c r="AB63" s="24">
        <v>3</v>
      </c>
      <c r="AC63" s="24">
        <v>3</v>
      </c>
      <c r="AD63" s="24">
        <v>5</v>
      </c>
      <c r="AE63" s="24">
        <v>3</v>
      </c>
      <c r="AF63" s="24">
        <v>5</v>
      </c>
      <c r="AG63" s="24">
        <v>5</v>
      </c>
      <c r="AH63" s="24">
        <v>5</v>
      </c>
      <c r="AI63" s="24">
        <v>4</v>
      </c>
      <c r="AJ63" s="24">
        <v>4</v>
      </c>
      <c r="AK63" s="24">
        <v>4</v>
      </c>
      <c r="AL63" s="24">
        <v>4</v>
      </c>
      <c r="AM63" s="24">
        <v>3</v>
      </c>
      <c r="AN63" s="24">
        <v>4</v>
      </c>
      <c r="AO63" s="24">
        <v>4</v>
      </c>
      <c r="AP63" s="24">
        <v>3</v>
      </c>
    </row>
    <row r="64" spans="1:42" x14ac:dyDescent="0.25">
      <c r="A64" s="14">
        <v>16</v>
      </c>
      <c r="B64" s="14" t="s">
        <v>2</v>
      </c>
      <c r="C64" s="24" t="s">
        <v>107</v>
      </c>
      <c r="D64" s="24" t="s">
        <v>208</v>
      </c>
      <c r="E64" s="24" t="s">
        <v>131</v>
      </c>
      <c r="F64" s="14" t="s">
        <v>150</v>
      </c>
      <c r="G64" s="14">
        <v>61</v>
      </c>
      <c r="H64" s="24">
        <v>4</v>
      </c>
      <c r="I64" s="24">
        <v>4</v>
      </c>
      <c r="J64" s="24">
        <v>4</v>
      </c>
      <c r="K64" s="24">
        <v>4</v>
      </c>
      <c r="L64" s="24">
        <v>4</v>
      </c>
      <c r="M64" s="24">
        <v>4</v>
      </c>
      <c r="N64" s="24">
        <v>4</v>
      </c>
      <c r="O64" s="24">
        <v>4</v>
      </c>
      <c r="P64" s="24">
        <v>4</v>
      </c>
      <c r="Q64" s="24">
        <v>4</v>
      </c>
      <c r="R64" s="24">
        <v>4</v>
      </c>
      <c r="S64" s="24">
        <v>3</v>
      </c>
      <c r="T64" s="24">
        <v>3</v>
      </c>
      <c r="U64" s="24">
        <v>4</v>
      </c>
      <c r="V64" s="24">
        <v>4</v>
      </c>
      <c r="W64" s="24">
        <v>4</v>
      </c>
      <c r="X64" s="24">
        <v>3</v>
      </c>
      <c r="Y64" s="24">
        <v>4</v>
      </c>
      <c r="Z64" s="24">
        <v>3</v>
      </c>
      <c r="AA64" s="24">
        <v>4</v>
      </c>
      <c r="AB64" s="24">
        <v>4</v>
      </c>
      <c r="AC64" s="24">
        <v>3</v>
      </c>
      <c r="AD64" s="24">
        <v>4</v>
      </c>
      <c r="AE64" s="24">
        <v>5</v>
      </c>
      <c r="AF64" s="24">
        <v>5</v>
      </c>
      <c r="AG64" s="24">
        <v>5</v>
      </c>
      <c r="AH64" s="24">
        <v>4</v>
      </c>
      <c r="AI64" s="24">
        <v>4</v>
      </c>
      <c r="AJ64" s="24">
        <v>4</v>
      </c>
      <c r="AK64" s="24">
        <v>4</v>
      </c>
      <c r="AL64" s="24">
        <v>4</v>
      </c>
      <c r="AM64" s="24">
        <v>3</v>
      </c>
      <c r="AN64" s="24">
        <v>3</v>
      </c>
      <c r="AO64" s="24">
        <v>4</v>
      </c>
      <c r="AP64" s="24">
        <v>4</v>
      </c>
    </row>
    <row r="65" spans="1:42" x14ac:dyDescent="0.25">
      <c r="A65" s="14"/>
      <c r="B65" s="14"/>
      <c r="C65" s="24" t="s">
        <v>157</v>
      </c>
      <c r="D65" s="24" t="s">
        <v>127</v>
      </c>
      <c r="E65" s="24" t="s">
        <v>141</v>
      </c>
      <c r="F65" s="14" t="s">
        <v>149</v>
      </c>
      <c r="G65" s="14">
        <v>62</v>
      </c>
      <c r="H65" s="24">
        <v>4</v>
      </c>
      <c r="I65" s="24">
        <v>4</v>
      </c>
      <c r="J65" s="24">
        <v>4</v>
      </c>
      <c r="K65" s="24">
        <v>2</v>
      </c>
      <c r="L65" s="24">
        <v>4</v>
      </c>
      <c r="M65" s="24">
        <v>4</v>
      </c>
      <c r="N65" s="24">
        <v>5</v>
      </c>
      <c r="O65" s="24">
        <v>4</v>
      </c>
      <c r="P65" s="24">
        <v>5</v>
      </c>
      <c r="Q65" s="24">
        <v>5</v>
      </c>
      <c r="R65" s="24">
        <v>4</v>
      </c>
      <c r="S65" s="24">
        <v>4</v>
      </c>
      <c r="T65" s="24">
        <v>5</v>
      </c>
      <c r="U65" s="24">
        <v>5</v>
      </c>
      <c r="V65" s="24">
        <v>5</v>
      </c>
      <c r="W65" s="24">
        <v>5</v>
      </c>
      <c r="X65" s="24">
        <v>5</v>
      </c>
      <c r="Y65" s="24">
        <v>5</v>
      </c>
      <c r="Z65" s="24">
        <v>4</v>
      </c>
      <c r="AA65" s="24">
        <v>4</v>
      </c>
      <c r="AB65" s="24">
        <v>5</v>
      </c>
      <c r="AC65" s="24">
        <v>4</v>
      </c>
      <c r="AD65" s="24">
        <v>3</v>
      </c>
      <c r="AE65" s="24">
        <v>5</v>
      </c>
      <c r="AF65" s="24">
        <v>4</v>
      </c>
      <c r="AG65" s="24">
        <v>4</v>
      </c>
      <c r="AH65" s="24">
        <v>4</v>
      </c>
      <c r="AI65" s="24">
        <v>4</v>
      </c>
      <c r="AJ65" s="24">
        <v>4</v>
      </c>
      <c r="AK65" s="24">
        <v>4</v>
      </c>
      <c r="AL65" s="24">
        <v>4</v>
      </c>
      <c r="AM65" s="24">
        <v>4</v>
      </c>
      <c r="AN65" s="24">
        <v>3</v>
      </c>
      <c r="AO65" s="24">
        <v>4</v>
      </c>
      <c r="AP65" s="24">
        <v>4</v>
      </c>
    </row>
    <row r="66" spans="1:42" x14ac:dyDescent="0.25">
      <c r="A66" s="14"/>
      <c r="B66" s="14"/>
      <c r="C66" s="24" t="s">
        <v>107</v>
      </c>
      <c r="D66" s="24" t="s">
        <v>108</v>
      </c>
      <c r="E66" s="24" t="s">
        <v>105</v>
      </c>
      <c r="F66" s="14" t="s">
        <v>150</v>
      </c>
      <c r="G66" s="14">
        <v>63</v>
      </c>
      <c r="H66" s="24">
        <v>4</v>
      </c>
      <c r="I66" s="24">
        <v>3</v>
      </c>
      <c r="J66" s="24">
        <v>4</v>
      </c>
      <c r="K66" s="24">
        <v>2</v>
      </c>
      <c r="L66" s="24">
        <v>5</v>
      </c>
      <c r="M66" s="24">
        <v>5</v>
      </c>
      <c r="N66" s="24">
        <v>4</v>
      </c>
      <c r="O66" s="24">
        <v>3</v>
      </c>
      <c r="P66" s="24">
        <v>4</v>
      </c>
      <c r="Q66" s="24">
        <v>4</v>
      </c>
      <c r="R66" s="24">
        <v>4</v>
      </c>
      <c r="S66" s="24">
        <v>3</v>
      </c>
      <c r="T66" s="24">
        <v>4</v>
      </c>
      <c r="U66" s="24">
        <v>5</v>
      </c>
      <c r="V66" s="24">
        <v>5</v>
      </c>
      <c r="W66" s="24">
        <v>3</v>
      </c>
      <c r="X66" s="24">
        <v>4</v>
      </c>
      <c r="Y66" s="24">
        <v>5</v>
      </c>
      <c r="Z66" s="24">
        <v>4</v>
      </c>
      <c r="AA66" s="24">
        <v>5</v>
      </c>
      <c r="AB66" s="24">
        <v>4</v>
      </c>
      <c r="AC66" s="24">
        <v>2</v>
      </c>
      <c r="AD66" s="24">
        <v>3</v>
      </c>
      <c r="AE66" s="24">
        <v>4</v>
      </c>
      <c r="AF66" s="24">
        <v>5</v>
      </c>
      <c r="AG66" s="24">
        <v>5</v>
      </c>
      <c r="AH66" s="24">
        <v>4</v>
      </c>
      <c r="AI66" s="24">
        <v>4</v>
      </c>
      <c r="AJ66" s="24">
        <v>5</v>
      </c>
      <c r="AK66" s="24">
        <v>4</v>
      </c>
      <c r="AL66" s="24">
        <v>4</v>
      </c>
      <c r="AM66" s="24">
        <v>3</v>
      </c>
      <c r="AN66" s="24">
        <v>4</v>
      </c>
      <c r="AO66" s="24">
        <v>4</v>
      </c>
      <c r="AP66" s="24">
        <v>5</v>
      </c>
    </row>
    <row r="67" spans="1:42" x14ac:dyDescent="0.25">
      <c r="A67" s="14"/>
      <c r="B67" s="14"/>
      <c r="C67" s="24" t="s">
        <v>107</v>
      </c>
      <c r="D67" s="24" t="s">
        <v>111</v>
      </c>
      <c r="E67" s="37" t="s">
        <v>155</v>
      </c>
      <c r="F67" s="14" t="s">
        <v>150</v>
      </c>
      <c r="G67" s="14">
        <v>64</v>
      </c>
      <c r="H67" s="24">
        <v>5</v>
      </c>
      <c r="I67" s="24">
        <v>4</v>
      </c>
      <c r="J67" s="24">
        <v>2</v>
      </c>
      <c r="K67" s="24">
        <v>3</v>
      </c>
      <c r="L67" s="24">
        <v>4</v>
      </c>
      <c r="M67" s="24">
        <v>4</v>
      </c>
      <c r="N67" s="24">
        <v>4</v>
      </c>
      <c r="O67" s="24">
        <v>3</v>
      </c>
      <c r="P67" s="24">
        <v>3</v>
      </c>
      <c r="Q67" s="24">
        <v>4</v>
      </c>
      <c r="R67" s="24">
        <v>4</v>
      </c>
      <c r="S67" s="24">
        <v>3</v>
      </c>
      <c r="T67" s="24">
        <v>3</v>
      </c>
      <c r="U67" s="24">
        <v>4</v>
      </c>
      <c r="V67" s="24">
        <v>5</v>
      </c>
      <c r="W67" s="24">
        <v>3</v>
      </c>
      <c r="X67" s="24">
        <v>4</v>
      </c>
      <c r="Y67" s="24">
        <v>5</v>
      </c>
      <c r="Z67" s="24">
        <v>4</v>
      </c>
      <c r="AA67" s="24">
        <v>4</v>
      </c>
      <c r="AB67" s="24">
        <v>4</v>
      </c>
      <c r="AC67" s="24">
        <v>5</v>
      </c>
      <c r="AD67" s="24">
        <v>4</v>
      </c>
      <c r="AE67" s="24">
        <v>5</v>
      </c>
      <c r="AF67" s="24">
        <v>3</v>
      </c>
      <c r="AG67" s="24">
        <v>4</v>
      </c>
      <c r="AH67" s="24">
        <v>4</v>
      </c>
      <c r="AI67" s="24">
        <v>3</v>
      </c>
      <c r="AJ67" s="24">
        <v>5</v>
      </c>
      <c r="AK67" s="24">
        <v>5</v>
      </c>
      <c r="AL67" s="24">
        <v>4</v>
      </c>
      <c r="AM67" s="24">
        <v>3</v>
      </c>
      <c r="AN67" s="24">
        <v>3</v>
      </c>
      <c r="AO67" s="24">
        <v>4</v>
      </c>
      <c r="AP67" s="24">
        <v>4</v>
      </c>
    </row>
    <row r="68" spans="1:42" x14ac:dyDescent="0.25">
      <c r="A68" s="14">
        <v>17</v>
      </c>
      <c r="B68" s="14" t="s">
        <v>3</v>
      </c>
      <c r="C68" s="24" t="s">
        <v>107</v>
      </c>
      <c r="D68" s="24" t="s">
        <v>104</v>
      </c>
      <c r="E68" s="24" t="s">
        <v>105</v>
      </c>
      <c r="F68" s="14" t="s">
        <v>150</v>
      </c>
      <c r="G68" s="14">
        <v>65</v>
      </c>
      <c r="H68" s="24">
        <v>5</v>
      </c>
      <c r="I68" s="24">
        <v>4</v>
      </c>
      <c r="J68" s="24">
        <v>4</v>
      </c>
      <c r="K68" s="24">
        <v>3</v>
      </c>
      <c r="L68" s="24">
        <v>4</v>
      </c>
      <c r="M68" s="24">
        <v>5</v>
      </c>
      <c r="N68" s="24">
        <v>5</v>
      </c>
      <c r="O68" s="24">
        <v>4</v>
      </c>
      <c r="P68" s="24">
        <v>4</v>
      </c>
      <c r="Q68" s="24">
        <v>4</v>
      </c>
      <c r="R68" s="24">
        <v>4</v>
      </c>
      <c r="S68" s="24">
        <v>3</v>
      </c>
      <c r="T68" s="24">
        <v>4</v>
      </c>
      <c r="U68" s="24">
        <v>5</v>
      </c>
      <c r="V68" s="24">
        <v>5</v>
      </c>
      <c r="W68" s="24">
        <v>5</v>
      </c>
      <c r="X68" s="24">
        <v>5</v>
      </c>
      <c r="Y68" s="24">
        <v>5</v>
      </c>
      <c r="Z68" s="24">
        <v>3</v>
      </c>
      <c r="AA68" s="24">
        <v>5</v>
      </c>
      <c r="AB68" s="24">
        <v>5</v>
      </c>
      <c r="AC68" s="24">
        <v>5</v>
      </c>
      <c r="AD68" s="24">
        <v>5</v>
      </c>
      <c r="AE68" s="24">
        <v>5</v>
      </c>
      <c r="AF68" s="24">
        <v>3</v>
      </c>
      <c r="AG68" s="24">
        <v>3</v>
      </c>
      <c r="AH68" s="24">
        <v>3</v>
      </c>
      <c r="AI68" s="24">
        <v>4</v>
      </c>
      <c r="AJ68" s="24">
        <v>3</v>
      </c>
      <c r="AK68" s="24">
        <v>5</v>
      </c>
      <c r="AL68" s="24">
        <v>5</v>
      </c>
      <c r="AM68" s="24">
        <v>4</v>
      </c>
      <c r="AN68" s="24">
        <v>4</v>
      </c>
      <c r="AO68" s="24">
        <v>4</v>
      </c>
      <c r="AP68" s="24">
        <v>4</v>
      </c>
    </row>
    <row r="69" spans="1:42" x14ac:dyDescent="0.25">
      <c r="A69" s="14"/>
      <c r="B69" s="14"/>
      <c r="C69" s="14" t="s">
        <v>107</v>
      </c>
      <c r="D69" s="14" t="s">
        <v>127</v>
      </c>
      <c r="E69" s="14" t="s">
        <v>141</v>
      </c>
      <c r="F69" s="14" t="s">
        <v>149</v>
      </c>
      <c r="G69" s="14">
        <v>66</v>
      </c>
      <c r="H69" s="24">
        <v>5</v>
      </c>
      <c r="I69" s="24">
        <v>4</v>
      </c>
      <c r="J69" s="24">
        <v>4</v>
      </c>
      <c r="K69" s="24">
        <v>3</v>
      </c>
      <c r="L69" s="24">
        <v>4</v>
      </c>
      <c r="M69" s="24">
        <v>5</v>
      </c>
      <c r="N69" s="24">
        <v>5</v>
      </c>
      <c r="O69" s="24">
        <v>4</v>
      </c>
      <c r="P69" s="24">
        <v>4</v>
      </c>
      <c r="Q69" s="24">
        <v>4</v>
      </c>
      <c r="R69" s="24">
        <v>4</v>
      </c>
      <c r="S69" s="24">
        <v>3</v>
      </c>
      <c r="T69" s="24">
        <v>4</v>
      </c>
      <c r="U69" s="24">
        <v>5</v>
      </c>
      <c r="V69" s="24">
        <v>5</v>
      </c>
      <c r="W69" s="24">
        <v>5</v>
      </c>
      <c r="X69" s="24">
        <v>5</v>
      </c>
      <c r="Y69" s="24">
        <v>5</v>
      </c>
      <c r="Z69" s="24">
        <v>3</v>
      </c>
      <c r="AA69" s="24">
        <v>5</v>
      </c>
      <c r="AB69" s="24">
        <v>5</v>
      </c>
      <c r="AC69" s="24">
        <v>5</v>
      </c>
      <c r="AD69" s="24">
        <v>5</v>
      </c>
      <c r="AE69" s="24">
        <v>5</v>
      </c>
      <c r="AF69" s="24">
        <v>3</v>
      </c>
      <c r="AG69" s="24">
        <v>3</v>
      </c>
      <c r="AH69" s="24">
        <v>3</v>
      </c>
      <c r="AI69" s="24">
        <v>4</v>
      </c>
      <c r="AJ69" s="24">
        <v>3</v>
      </c>
      <c r="AK69" s="24">
        <v>5</v>
      </c>
      <c r="AL69" s="24">
        <v>5</v>
      </c>
      <c r="AM69" s="24">
        <v>4</v>
      </c>
      <c r="AN69" s="24">
        <v>4</v>
      </c>
      <c r="AO69" s="24">
        <v>4</v>
      </c>
      <c r="AP69" s="24">
        <v>4</v>
      </c>
    </row>
    <row r="70" spans="1:42" x14ac:dyDescent="0.25">
      <c r="A70" s="14"/>
      <c r="B70" s="14"/>
      <c r="C70" s="14" t="s">
        <v>97</v>
      </c>
      <c r="D70" s="14" t="s">
        <v>127</v>
      </c>
      <c r="E70" s="14" t="s">
        <v>141</v>
      </c>
      <c r="F70" s="14" t="s">
        <v>149</v>
      </c>
      <c r="G70" s="14">
        <v>67</v>
      </c>
      <c r="H70" s="24">
        <v>5</v>
      </c>
      <c r="I70" s="24">
        <v>4</v>
      </c>
      <c r="J70" s="24">
        <v>4</v>
      </c>
      <c r="K70" s="24">
        <v>3</v>
      </c>
      <c r="L70" s="24">
        <v>4</v>
      </c>
      <c r="M70" s="24">
        <v>5</v>
      </c>
      <c r="N70" s="24">
        <v>5</v>
      </c>
      <c r="O70" s="24">
        <v>4</v>
      </c>
      <c r="P70" s="24">
        <v>4</v>
      </c>
      <c r="Q70" s="24">
        <v>4</v>
      </c>
      <c r="R70" s="24">
        <v>4</v>
      </c>
      <c r="S70" s="24">
        <v>3</v>
      </c>
      <c r="T70" s="24">
        <v>4</v>
      </c>
      <c r="U70" s="24">
        <v>5</v>
      </c>
      <c r="V70" s="24">
        <v>5</v>
      </c>
      <c r="W70" s="24">
        <v>5</v>
      </c>
      <c r="X70" s="24">
        <v>5</v>
      </c>
      <c r="Y70" s="24">
        <v>5</v>
      </c>
      <c r="Z70" s="24">
        <v>3</v>
      </c>
      <c r="AA70" s="24">
        <v>5</v>
      </c>
      <c r="AB70" s="24">
        <v>5</v>
      </c>
      <c r="AC70" s="24">
        <v>5</v>
      </c>
      <c r="AD70" s="24">
        <v>5</v>
      </c>
      <c r="AE70" s="24">
        <v>5</v>
      </c>
      <c r="AF70" s="24">
        <v>3</v>
      </c>
      <c r="AG70" s="24">
        <v>3</v>
      </c>
      <c r="AH70" s="24">
        <v>3</v>
      </c>
      <c r="AI70" s="24">
        <v>4</v>
      </c>
      <c r="AJ70" s="24">
        <v>3</v>
      </c>
      <c r="AK70" s="24">
        <v>5</v>
      </c>
      <c r="AL70" s="24">
        <v>5</v>
      </c>
      <c r="AM70" s="24">
        <v>4</v>
      </c>
      <c r="AN70" s="24">
        <v>4</v>
      </c>
      <c r="AO70" s="24">
        <v>4</v>
      </c>
      <c r="AP70" s="24">
        <v>4</v>
      </c>
    </row>
    <row r="71" spans="1:42" x14ac:dyDescent="0.25">
      <c r="A71" s="14"/>
      <c r="B71" s="14"/>
      <c r="C71" s="14" t="s">
        <v>97</v>
      </c>
      <c r="D71" s="14" t="s">
        <v>153</v>
      </c>
      <c r="E71" s="14" t="s">
        <v>141</v>
      </c>
      <c r="F71" s="14" t="s">
        <v>150</v>
      </c>
      <c r="G71" s="14">
        <v>68</v>
      </c>
      <c r="H71" s="24">
        <v>5</v>
      </c>
      <c r="I71" s="24">
        <v>4</v>
      </c>
      <c r="J71" s="24">
        <v>4</v>
      </c>
      <c r="K71" s="24">
        <v>3</v>
      </c>
      <c r="L71" s="24">
        <v>4</v>
      </c>
      <c r="M71" s="24">
        <v>5</v>
      </c>
      <c r="N71" s="24">
        <v>5</v>
      </c>
      <c r="O71" s="24">
        <v>4</v>
      </c>
      <c r="P71" s="24">
        <v>4</v>
      </c>
      <c r="Q71" s="24">
        <v>4</v>
      </c>
      <c r="R71" s="24">
        <v>4</v>
      </c>
      <c r="S71" s="24">
        <v>3</v>
      </c>
      <c r="T71" s="24">
        <v>4</v>
      </c>
      <c r="U71" s="24">
        <v>5</v>
      </c>
      <c r="V71" s="24">
        <v>5</v>
      </c>
      <c r="W71" s="24">
        <v>5</v>
      </c>
      <c r="X71" s="24">
        <v>5</v>
      </c>
      <c r="Y71" s="24">
        <v>5</v>
      </c>
      <c r="Z71" s="24">
        <v>3</v>
      </c>
      <c r="AA71" s="24">
        <v>5</v>
      </c>
      <c r="AB71" s="24">
        <v>5</v>
      </c>
      <c r="AC71" s="24">
        <v>5</v>
      </c>
      <c r="AD71" s="24">
        <v>5</v>
      </c>
      <c r="AE71" s="24">
        <v>5</v>
      </c>
      <c r="AF71" s="24">
        <v>3</v>
      </c>
      <c r="AG71" s="24">
        <v>3</v>
      </c>
      <c r="AH71" s="24">
        <v>3</v>
      </c>
      <c r="AI71" s="24">
        <v>4</v>
      </c>
      <c r="AJ71" s="24">
        <v>3</v>
      </c>
      <c r="AK71" s="24">
        <v>5</v>
      </c>
      <c r="AL71" s="24">
        <v>5</v>
      </c>
      <c r="AM71" s="24">
        <v>4</v>
      </c>
      <c r="AN71" s="24">
        <v>4</v>
      </c>
      <c r="AO71" s="24">
        <v>4</v>
      </c>
      <c r="AP71" s="24">
        <v>4</v>
      </c>
    </row>
    <row r="72" spans="1:42" x14ac:dyDescent="0.25">
      <c r="A72" s="14">
        <v>18</v>
      </c>
      <c r="B72" s="14" t="s">
        <v>36</v>
      </c>
      <c r="C72" s="24" t="s">
        <v>121</v>
      </c>
      <c r="D72" s="24" t="s">
        <v>110</v>
      </c>
      <c r="E72" s="24" t="s">
        <v>100</v>
      </c>
      <c r="F72" s="14" t="s">
        <v>149</v>
      </c>
      <c r="G72" s="14">
        <v>69</v>
      </c>
      <c r="H72" s="24">
        <v>5</v>
      </c>
      <c r="I72" s="24">
        <v>5</v>
      </c>
      <c r="J72" s="24">
        <v>5</v>
      </c>
      <c r="K72" s="24">
        <v>4</v>
      </c>
      <c r="L72" s="24">
        <v>4</v>
      </c>
      <c r="M72" s="24">
        <v>5</v>
      </c>
      <c r="N72" s="24">
        <v>5</v>
      </c>
      <c r="O72" s="24">
        <v>5</v>
      </c>
      <c r="P72" s="24">
        <v>5</v>
      </c>
      <c r="Q72" s="24">
        <v>5</v>
      </c>
      <c r="R72" s="24">
        <v>5</v>
      </c>
      <c r="S72" s="24">
        <v>5</v>
      </c>
      <c r="T72" s="24">
        <v>5</v>
      </c>
      <c r="U72" s="24">
        <v>5</v>
      </c>
      <c r="V72" s="24">
        <v>5</v>
      </c>
      <c r="W72" s="24">
        <v>5</v>
      </c>
      <c r="X72" s="24">
        <v>5</v>
      </c>
      <c r="Y72" s="24">
        <v>5</v>
      </c>
      <c r="Z72" s="24">
        <v>4</v>
      </c>
      <c r="AA72" s="24">
        <v>5</v>
      </c>
      <c r="AB72" s="24">
        <v>5</v>
      </c>
      <c r="AC72" s="24">
        <v>5</v>
      </c>
      <c r="AD72" s="24">
        <v>4</v>
      </c>
      <c r="AE72" s="24">
        <v>5</v>
      </c>
      <c r="AF72" s="24">
        <v>5</v>
      </c>
      <c r="AG72" s="24">
        <v>5</v>
      </c>
      <c r="AH72" s="24">
        <v>5</v>
      </c>
      <c r="AI72" s="24">
        <v>4</v>
      </c>
      <c r="AJ72" s="24">
        <v>3</v>
      </c>
      <c r="AK72" s="24">
        <v>5</v>
      </c>
      <c r="AL72" s="24">
        <v>5</v>
      </c>
      <c r="AM72" s="24">
        <v>5</v>
      </c>
      <c r="AN72" s="24">
        <v>5</v>
      </c>
      <c r="AO72" s="24">
        <v>5</v>
      </c>
      <c r="AP72" s="24">
        <v>5</v>
      </c>
    </row>
    <row r="73" spans="1:42" x14ac:dyDescent="0.25">
      <c r="A73" s="14"/>
      <c r="B73" s="14"/>
      <c r="C73" s="14" t="s">
        <v>107</v>
      </c>
      <c r="D73" s="14" t="s">
        <v>151</v>
      </c>
      <c r="E73" s="14" t="s">
        <v>184</v>
      </c>
      <c r="F73" s="14" t="s">
        <v>150</v>
      </c>
      <c r="G73" s="14">
        <v>70</v>
      </c>
      <c r="H73" s="24">
        <v>5</v>
      </c>
      <c r="I73" s="24">
        <v>4</v>
      </c>
      <c r="J73" s="24">
        <v>5</v>
      </c>
      <c r="K73" s="24">
        <v>4</v>
      </c>
      <c r="L73" s="24">
        <v>4</v>
      </c>
      <c r="M73" s="24">
        <v>5</v>
      </c>
      <c r="N73" s="24">
        <v>4</v>
      </c>
      <c r="O73" s="24">
        <v>5</v>
      </c>
      <c r="P73" s="24">
        <v>5</v>
      </c>
      <c r="Q73" s="24">
        <v>5</v>
      </c>
      <c r="R73" s="24">
        <v>5</v>
      </c>
      <c r="S73" s="24">
        <v>5</v>
      </c>
      <c r="T73" s="24">
        <v>5</v>
      </c>
      <c r="U73" s="24">
        <v>5</v>
      </c>
      <c r="V73" s="24">
        <v>5</v>
      </c>
      <c r="W73" s="24">
        <v>5</v>
      </c>
      <c r="X73" s="24">
        <v>5</v>
      </c>
      <c r="Y73" s="24">
        <v>5</v>
      </c>
      <c r="Z73" s="24">
        <v>4</v>
      </c>
      <c r="AA73" s="24">
        <v>5</v>
      </c>
      <c r="AB73" s="24">
        <v>5</v>
      </c>
      <c r="AC73" s="24">
        <v>5</v>
      </c>
      <c r="AD73" s="24">
        <v>4</v>
      </c>
      <c r="AE73" s="24">
        <v>5</v>
      </c>
      <c r="AF73" s="24">
        <v>5</v>
      </c>
      <c r="AG73" s="24">
        <v>5</v>
      </c>
      <c r="AH73" s="24">
        <v>5</v>
      </c>
      <c r="AI73" s="24">
        <v>4</v>
      </c>
      <c r="AJ73" s="24">
        <v>3</v>
      </c>
      <c r="AK73" s="24">
        <v>5</v>
      </c>
      <c r="AL73" s="24">
        <v>5</v>
      </c>
      <c r="AM73" s="24">
        <v>5</v>
      </c>
      <c r="AN73" s="24">
        <v>5</v>
      </c>
      <c r="AO73" s="24">
        <v>5</v>
      </c>
      <c r="AP73" s="24">
        <v>4</v>
      </c>
    </row>
    <row r="74" spans="1:42" x14ac:dyDescent="0.25">
      <c r="A74" s="14"/>
      <c r="B74" s="14"/>
      <c r="C74" s="14" t="s">
        <v>157</v>
      </c>
      <c r="D74" s="14" t="s">
        <v>110</v>
      </c>
      <c r="E74" s="14" t="s">
        <v>141</v>
      </c>
      <c r="F74" s="14" t="s">
        <v>149</v>
      </c>
      <c r="G74" s="14">
        <v>71</v>
      </c>
      <c r="H74" s="24">
        <v>4</v>
      </c>
      <c r="I74" s="24">
        <v>4</v>
      </c>
      <c r="J74" s="24">
        <v>5</v>
      </c>
      <c r="K74" s="24">
        <v>4</v>
      </c>
      <c r="L74" s="24">
        <v>4</v>
      </c>
      <c r="M74" s="24">
        <v>5</v>
      </c>
      <c r="N74" s="24">
        <v>4</v>
      </c>
      <c r="O74" s="24">
        <v>5</v>
      </c>
      <c r="P74" s="24">
        <v>5</v>
      </c>
      <c r="Q74" s="24">
        <v>5</v>
      </c>
      <c r="R74" s="24">
        <v>5</v>
      </c>
      <c r="S74" s="24">
        <v>5</v>
      </c>
      <c r="T74" s="24">
        <v>5</v>
      </c>
      <c r="U74" s="24">
        <v>5</v>
      </c>
      <c r="V74" s="24">
        <v>5</v>
      </c>
      <c r="W74" s="24">
        <v>5</v>
      </c>
      <c r="X74" s="24">
        <v>5</v>
      </c>
      <c r="Y74" s="24">
        <v>5</v>
      </c>
      <c r="Z74" s="24">
        <v>4</v>
      </c>
      <c r="AA74" s="24">
        <v>5</v>
      </c>
      <c r="AB74" s="24">
        <v>5</v>
      </c>
      <c r="AC74" s="24">
        <v>5</v>
      </c>
      <c r="AD74" s="24">
        <v>4</v>
      </c>
      <c r="AE74" s="24">
        <v>5</v>
      </c>
      <c r="AF74" s="24">
        <v>5</v>
      </c>
      <c r="AG74" s="24">
        <v>5</v>
      </c>
      <c r="AH74" s="24">
        <v>5</v>
      </c>
      <c r="AI74" s="24">
        <v>4</v>
      </c>
      <c r="AJ74" s="24">
        <v>3</v>
      </c>
      <c r="AK74" s="24">
        <v>5</v>
      </c>
      <c r="AL74" s="24">
        <v>5</v>
      </c>
      <c r="AM74" s="24">
        <v>4</v>
      </c>
      <c r="AN74" s="24">
        <v>5</v>
      </c>
      <c r="AO74" s="24">
        <v>5</v>
      </c>
      <c r="AP74" s="24">
        <v>4</v>
      </c>
    </row>
    <row r="75" spans="1:42" x14ac:dyDescent="0.25">
      <c r="A75" s="14"/>
      <c r="B75" s="14"/>
      <c r="C75" s="14" t="s">
        <v>157</v>
      </c>
      <c r="D75" s="14" t="s">
        <v>106</v>
      </c>
      <c r="E75" s="14" t="s">
        <v>100</v>
      </c>
      <c r="F75" s="14" t="s">
        <v>149</v>
      </c>
      <c r="G75" s="14">
        <v>72</v>
      </c>
      <c r="H75" s="24">
        <v>4</v>
      </c>
      <c r="I75" s="24">
        <v>4</v>
      </c>
      <c r="J75" s="24">
        <v>5</v>
      </c>
      <c r="K75" s="24">
        <v>4</v>
      </c>
      <c r="L75" s="24">
        <v>5</v>
      </c>
      <c r="M75" s="24">
        <v>5</v>
      </c>
      <c r="N75" s="24">
        <v>4</v>
      </c>
      <c r="O75" s="24">
        <v>5</v>
      </c>
      <c r="P75" s="24">
        <v>5</v>
      </c>
      <c r="Q75" s="24">
        <v>5</v>
      </c>
      <c r="R75" s="24">
        <v>5</v>
      </c>
      <c r="S75" s="24">
        <v>5</v>
      </c>
      <c r="T75" s="24">
        <v>5</v>
      </c>
      <c r="U75" s="24">
        <v>5</v>
      </c>
      <c r="V75" s="24">
        <v>5</v>
      </c>
      <c r="W75" s="24">
        <v>5</v>
      </c>
      <c r="X75" s="24">
        <v>5</v>
      </c>
      <c r="Y75" s="24">
        <v>5</v>
      </c>
      <c r="Z75" s="24">
        <v>4</v>
      </c>
      <c r="AA75" s="24">
        <v>5</v>
      </c>
      <c r="AB75" s="24">
        <v>5</v>
      </c>
      <c r="AC75" s="24">
        <v>5</v>
      </c>
      <c r="AD75" s="24">
        <v>4</v>
      </c>
      <c r="AE75" s="24">
        <v>5</v>
      </c>
      <c r="AF75" s="24">
        <v>5</v>
      </c>
      <c r="AG75" s="24">
        <v>5</v>
      </c>
      <c r="AH75" s="24">
        <v>5</v>
      </c>
      <c r="AI75" s="24">
        <v>4</v>
      </c>
      <c r="AJ75" s="24">
        <v>3</v>
      </c>
      <c r="AK75" s="24">
        <v>5</v>
      </c>
      <c r="AL75" s="24">
        <v>4</v>
      </c>
      <c r="AM75" s="24">
        <v>4</v>
      </c>
      <c r="AN75" s="24">
        <v>5</v>
      </c>
      <c r="AO75" s="24">
        <v>5</v>
      </c>
      <c r="AP75" s="24">
        <v>4</v>
      </c>
    </row>
    <row r="76" spans="1:42" x14ac:dyDescent="0.25">
      <c r="A76" s="14">
        <v>19</v>
      </c>
      <c r="B76" s="14" t="s">
        <v>33</v>
      </c>
      <c r="C76" s="24" t="s">
        <v>107</v>
      </c>
      <c r="D76" s="24" t="s">
        <v>96</v>
      </c>
      <c r="E76" s="37" t="s">
        <v>183</v>
      </c>
      <c r="F76" s="14" t="s">
        <v>149</v>
      </c>
      <c r="G76" s="14">
        <v>73</v>
      </c>
      <c r="H76" s="24">
        <v>4</v>
      </c>
      <c r="I76" s="24">
        <v>4</v>
      </c>
      <c r="J76" s="24">
        <v>4</v>
      </c>
      <c r="K76" s="24">
        <v>3</v>
      </c>
      <c r="L76" s="24">
        <v>5</v>
      </c>
      <c r="M76" s="24">
        <v>5</v>
      </c>
      <c r="N76" s="24">
        <v>4</v>
      </c>
      <c r="O76" s="24">
        <v>4</v>
      </c>
      <c r="P76" s="24">
        <v>4</v>
      </c>
      <c r="Q76" s="24">
        <v>4</v>
      </c>
      <c r="R76" s="24">
        <v>4</v>
      </c>
      <c r="S76" s="24">
        <v>3</v>
      </c>
      <c r="T76" s="24">
        <v>3</v>
      </c>
      <c r="U76" s="24">
        <v>4</v>
      </c>
      <c r="V76" s="24">
        <v>4</v>
      </c>
      <c r="W76" s="24">
        <v>4</v>
      </c>
      <c r="X76" s="24">
        <v>4</v>
      </c>
      <c r="Y76" s="24">
        <v>4</v>
      </c>
      <c r="Z76" s="24">
        <v>4</v>
      </c>
      <c r="AA76" s="24">
        <v>5</v>
      </c>
      <c r="AB76" s="24">
        <v>5</v>
      </c>
      <c r="AC76" s="24">
        <v>4</v>
      </c>
      <c r="AD76" s="24">
        <v>4</v>
      </c>
      <c r="AE76" s="24">
        <v>4</v>
      </c>
      <c r="AF76" s="24">
        <v>4</v>
      </c>
      <c r="AG76" s="24">
        <v>4</v>
      </c>
      <c r="AH76" s="24">
        <v>4</v>
      </c>
      <c r="AI76" s="24">
        <v>5</v>
      </c>
      <c r="AJ76" s="24">
        <v>4</v>
      </c>
      <c r="AK76" s="24">
        <v>5</v>
      </c>
      <c r="AL76" s="24">
        <v>5</v>
      </c>
      <c r="AM76" s="24">
        <v>4</v>
      </c>
      <c r="AN76" s="24">
        <v>5</v>
      </c>
      <c r="AO76" s="24">
        <v>4</v>
      </c>
      <c r="AP76" s="24">
        <v>4</v>
      </c>
    </row>
    <row r="77" spans="1:42" x14ac:dyDescent="0.25">
      <c r="A77" s="14"/>
      <c r="B77" s="14"/>
      <c r="C77" s="26" t="s">
        <v>97</v>
      </c>
      <c r="D77" s="25" t="s">
        <v>110</v>
      </c>
      <c r="E77" s="24" t="s">
        <v>184</v>
      </c>
      <c r="F77" s="14" t="s">
        <v>149</v>
      </c>
      <c r="G77" s="14">
        <v>74</v>
      </c>
      <c r="H77" s="24">
        <v>5</v>
      </c>
      <c r="I77" s="24">
        <v>4</v>
      </c>
      <c r="J77" s="24">
        <v>4</v>
      </c>
      <c r="K77" s="24">
        <v>3</v>
      </c>
      <c r="L77" s="24">
        <v>5</v>
      </c>
      <c r="M77" s="24">
        <v>5</v>
      </c>
      <c r="N77" s="24">
        <v>4</v>
      </c>
      <c r="O77" s="24">
        <v>4</v>
      </c>
      <c r="P77" s="24">
        <v>4</v>
      </c>
      <c r="Q77" s="24">
        <v>5</v>
      </c>
      <c r="R77" s="24">
        <v>4</v>
      </c>
      <c r="S77" s="24">
        <v>3</v>
      </c>
      <c r="T77" s="24">
        <v>3</v>
      </c>
      <c r="U77" s="24">
        <v>4</v>
      </c>
      <c r="V77" s="24">
        <v>4</v>
      </c>
      <c r="W77" s="24">
        <v>4</v>
      </c>
      <c r="X77" s="24">
        <v>4</v>
      </c>
      <c r="Y77" s="24">
        <v>4</v>
      </c>
      <c r="Z77" s="24">
        <v>4</v>
      </c>
      <c r="AA77" s="24">
        <v>5</v>
      </c>
      <c r="AB77" s="24">
        <v>5</v>
      </c>
      <c r="AC77" s="24">
        <v>4</v>
      </c>
      <c r="AD77" s="24">
        <v>4</v>
      </c>
      <c r="AE77" s="24">
        <v>4</v>
      </c>
      <c r="AF77" s="24">
        <v>4</v>
      </c>
      <c r="AG77" s="24">
        <v>4</v>
      </c>
      <c r="AH77" s="24">
        <v>4</v>
      </c>
      <c r="AI77" s="24">
        <v>5</v>
      </c>
      <c r="AJ77" s="24">
        <v>4</v>
      </c>
      <c r="AK77" s="24">
        <v>5</v>
      </c>
      <c r="AL77" s="24">
        <v>5</v>
      </c>
      <c r="AM77" s="24">
        <v>4</v>
      </c>
      <c r="AN77" s="24">
        <v>5</v>
      </c>
      <c r="AO77" s="24">
        <v>4</v>
      </c>
      <c r="AP77" s="24">
        <v>5</v>
      </c>
    </row>
    <row r="78" spans="1:42" x14ac:dyDescent="0.25">
      <c r="A78" s="14"/>
      <c r="B78" s="14"/>
      <c r="C78" s="26" t="s">
        <v>121</v>
      </c>
      <c r="D78" s="24" t="s">
        <v>127</v>
      </c>
      <c r="E78" s="24" t="s">
        <v>184</v>
      </c>
      <c r="F78" s="14" t="s">
        <v>149</v>
      </c>
      <c r="G78" s="14">
        <v>75</v>
      </c>
      <c r="H78" s="24">
        <v>4</v>
      </c>
      <c r="I78" s="24">
        <v>4</v>
      </c>
      <c r="J78" s="24">
        <v>4</v>
      </c>
      <c r="K78" s="24">
        <v>3</v>
      </c>
      <c r="L78" s="24">
        <v>5</v>
      </c>
      <c r="M78" s="24">
        <v>5</v>
      </c>
      <c r="N78" s="24">
        <v>4</v>
      </c>
      <c r="O78" s="24">
        <v>4</v>
      </c>
      <c r="P78" s="24">
        <v>4</v>
      </c>
      <c r="Q78" s="24">
        <v>4</v>
      </c>
      <c r="R78" s="24">
        <v>4</v>
      </c>
      <c r="S78" s="24">
        <v>3</v>
      </c>
      <c r="T78" s="24">
        <v>3</v>
      </c>
      <c r="U78" s="24">
        <v>4</v>
      </c>
      <c r="V78" s="24">
        <v>4</v>
      </c>
      <c r="W78" s="24">
        <v>4</v>
      </c>
      <c r="X78" s="24">
        <v>4</v>
      </c>
      <c r="Y78" s="24">
        <v>4</v>
      </c>
      <c r="Z78" s="24">
        <v>4</v>
      </c>
      <c r="AA78" s="24">
        <v>5</v>
      </c>
      <c r="AB78" s="24">
        <v>5</v>
      </c>
      <c r="AC78" s="24">
        <v>4</v>
      </c>
      <c r="AD78" s="24">
        <v>4</v>
      </c>
      <c r="AE78" s="24">
        <v>4</v>
      </c>
      <c r="AF78" s="24">
        <v>4</v>
      </c>
      <c r="AG78" s="24">
        <v>4</v>
      </c>
      <c r="AH78" s="24">
        <v>4</v>
      </c>
      <c r="AI78" s="24">
        <v>5</v>
      </c>
      <c r="AJ78" s="24">
        <v>4</v>
      </c>
      <c r="AK78" s="24">
        <v>5</v>
      </c>
      <c r="AL78" s="24">
        <v>5</v>
      </c>
      <c r="AM78" s="24">
        <v>4</v>
      </c>
      <c r="AN78" s="24">
        <v>5</v>
      </c>
      <c r="AO78" s="24">
        <v>4</v>
      </c>
      <c r="AP78" s="24">
        <v>4</v>
      </c>
    </row>
    <row r="79" spans="1:42" x14ac:dyDescent="0.25">
      <c r="A79" s="14"/>
      <c r="B79" s="14"/>
      <c r="C79" s="14" t="s">
        <v>121</v>
      </c>
      <c r="D79" s="14" t="s">
        <v>110</v>
      </c>
      <c r="E79" s="14" t="s">
        <v>184</v>
      </c>
      <c r="F79" s="14" t="s">
        <v>156</v>
      </c>
      <c r="G79" s="14">
        <v>76</v>
      </c>
      <c r="H79" s="24">
        <v>5</v>
      </c>
      <c r="I79" s="24">
        <v>5</v>
      </c>
      <c r="J79" s="24">
        <v>4</v>
      </c>
      <c r="K79" s="24">
        <v>3</v>
      </c>
      <c r="L79" s="24">
        <v>5</v>
      </c>
      <c r="M79" s="24">
        <v>5</v>
      </c>
      <c r="N79" s="24">
        <v>4</v>
      </c>
      <c r="O79" s="24">
        <v>4</v>
      </c>
      <c r="P79" s="24">
        <v>4</v>
      </c>
      <c r="Q79" s="24">
        <v>4</v>
      </c>
      <c r="R79" s="24">
        <v>4</v>
      </c>
      <c r="S79" s="24">
        <v>3</v>
      </c>
      <c r="T79" s="24">
        <v>3</v>
      </c>
      <c r="U79" s="24">
        <v>4</v>
      </c>
      <c r="V79" s="24">
        <v>4</v>
      </c>
      <c r="W79" s="24">
        <v>4</v>
      </c>
      <c r="X79" s="24">
        <v>4</v>
      </c>
      <c r="Y79" s="24">
        <v>4</v>
      </c>
      <c r="Z79" s="24">
        <v>4</v>
      </c>
      <c r="AA79" s="24">
        <v>5</v>
      </c>
      <c r="AB79" s="24">
        <v>5</v>
      </c>
      <c r="AC79" s="24">
        <v>4</v>
      </c>
      <c r="AD79" s="24">
        <v>4</v>
      </c>
      <c r="AE79" s="24">
        <v>4</v>
      </c>
      <c r="AF79" s="24">
        <v>4</v>
      </c>
      <c r="AG79" s="24">
        <v>4</v>
      </c>
      <c r="AH79" s="24">
        <v>4</v>
      </c>
      <c r="AI79" s="24">
        <v>5</v>
      </c>
      <c r="AJ79" s="24">
        <v>4</v>
      </c>
      <c r="AK79" s="24">
        <v>5</v>
      </c>
      <c r="AL79" s="24">
        <v>5</v>
      </c>
      <c r="AM79" s="24">
        <v>4</v>
      </c>
      <c r="AN79" s="24">
        <v>5</v>
      </c>
      <c r="AO79" s="24">
        <v>4</v>
      </c>
      <c r="AP79" s="24">
        <v>5</v>
      </c>
    </row>
    <row r="80" spans="1:42" x14ac:dyDescent="0.25">
      <c r="A80" s="14">
        <v>20</v>
      </c>
      <c r="B80" s="14" t="s">
        <v>5</v>
      </c>
      <c r="C80" s="24" t="s">
        <v>103</v>
      </c>
      <c r="D80" s="24" t="s">
        <v>110</v>
      </c>
      <c r="E80" s="37" t="s">
        <v>155</v>
      </c>
      <c r="F80" s="14" t="s">
        <v>149</v>
      </c>
      <c r="G80" s="14">
        <v>77</v>
      </c>
      <c r="H80" s="24">
        <v>3</v>
      </c>
      <c r="I80" s="24">
        <v>4</v>
      </c>
      <c r="J80" s="24">
        <v>3</v>
      </c>
      <c r="K80" s="24">
        <v>2</v>
      </c>
      <c r="L80" s="24">
        <v>3</v>
      </c>
      <c r="M80" s="24">
        <v>5</v>
      </c>
      <c r="N80" s="24">
        <v>5</v>
      </c>
      <c r="O80" s="24">
        <v>5</v>
      </c>
      <c r="P80" s="24">
        <v>3</v>
      </c>
      <c r="Q80" s="24">
        <v>3</v>
      </c>
      <c r="R80" s="24">
        <v>3</v>
      </c>
      <c r="S80" s="24">
        <v>3</v>
      </c>
      <c r="T80" s="24">
        <v>3</v>
      </c>
      <c r="U80" s="24">
        <v>4</v>
      </c>
      <c r="V80" s="24">
        <v>4</v>
      </c>
      <c r="W80" s="24">
        <v>4</v>
      </c>
      <c r="X80" s="24">
        <v>4</v>
      </c>
      <c r="Y80" s="24">
        <v>4</v>
      </c>
      <c r="Z80" s="24">
        <v>3</v>
      </c>
      <c r="AA80" s="24">
        <v>4</v>
      </c>
      <c r="AB80" s="24">
        <v>4</v>
      </c>
      <c r="AC80" s="24">
        <v>4</v>
      </c>
      <c r="AD80" s="24">
        <v>3</v>
      </c>
      <c r="AE80" s="24">
        <v>3</v>
      </c>
      <c r="AF80" s="24">
        <v>2</v>
      </c>
      <c r="AG80" s="24">
        <v>3</v>
      </c>
      <c r="AH80" s="24">
        <v>2</v>
      </c>
      <c r="AI80" s="24">
        <v>3</v>
      </c>
      <c r="AJ80" s="24">
        <v>3</v>
      </c>
      <c r="AK80" s="24">
        <v>4</v>
      </c>
      <c r="AL80" s="24">
        <v>3</v>
      </c>
      <c r="AM80" s="24">
        <v>3</v>
      </c>
      <c r="AN80" s="24">
        <v>2</v>
      </c>
      <c r="AO80" s="24">
        <v>3</v>
      </c>
      <c r="AP80" s="24">
        <v>3</v>
      </c>
    </row>
    <row r="81" spans="1:42" x14ac:dyDescent="0.25">
      <c r="A81" s="14"/>
      <c r="B81" s="14"/>
      <c r="C81" s="24" t="s">
        <v>103</v>
      </c>
      <c r="D81" s="24" t="s">
        <v>117</v>
      </c>
      <c r="E81" s="24" t="s">
        <v>184</v>
      </c>
      <c r="F81" s="14" t="s">
        <v>149</v>
      </c>
      <c r="G81" s="14">
        <v>78</v>
      </c>
      <c r="H81" s="24">
        <v>2</v>
      </c>
      <c r="I81" s="24">
        <v>2</v>
      </c>
      <c r="J81" s="24">
        <v>2</v>
      </c>
      <c r="K81" s="24">
        <v>2</v>
      </c>
      <c r="L81" s="24">
        <v>3</v>
      </c>
      <c r="M81" s="24">
        <v>3</v>
      </c>
      <c r="N81" s="24">
        <v>3</v>
      </c>
      <c r="O81" s="24">
        <v>3</v>
      </c>
      <c r="P81" s="24">
        <v>2</v>
      </c>
      <c r="Q81" s="24">
        <v>3</v>
      </c>
      <c r="R81" s="24">
        <v>1</v>
      </c>
      <c r="S81" s="24">
        <v>1</v>
      </c>
      <c r="T81" s="24">
        <v>3</v>
      </c>
      <c r="U81" s="24">
        <v>3</v>
      </c>
      <c r="V81" s="24">
        <v>2</v>
      </c>
      <c r="W81" s="24">
        <v>2</v>
      </c>
      <c r="X81" s="24">
        <v>2</v>
      </c>
      <c r="Y81" s="24">
        <v>3</v>
      </c>
      <c r="Z81" s="24">
        <v>2</v>
      </c>
      <c r="AA81" s="24">
        <v>3</v>
      </c>
      <c r="AB81" s="24">
        <v>3</v>
      </c>
      <c r="AC81" s="24">
        <v>2</v>
      </c>
      <c r="AD81" s="24">
        <v>1</v>
      </c>
      <c r="AE81" s="24">
        <v>4</v>
      </c>
      <c r="AF81" s="24">
        <v>3</v>
      </c>
      <c r="AG81" s="24">
        <v>2</v>
      </c>
      <c r="AH81" s="24">
        <v>3</v>
      </c>
      <c r="AI81" s="24">
        <v>1</v>
      </c>
      <c r="AJ81" s="24">
        <v>2</v>
      </c>
      <c r="AK81" s="24">
        <v>4</v>
      </c>
      <c r="AL81" s="24">
        <v>2</v>
      </c>
      <c r="AM81" s="24">
        <v>2</v>
      </c>
      <c r="AN81" s="24">
        <v>2</v>
      </c>
      <c r="AO81" s="24">
        <v>3</v>
      </c>
      <c r="AP81" s="24">
        <v>2</v>
      </c>
    </row>
    <row r="82" spans="1:42" x14ac:dyDescent="0.25">
      <c r="A82" s="14"/>
      <c r="B82" s="14"/>
      <c r="C82" s="24" t="s">
        <v>103</v>
      </c>
      <c r="D82" s="24" t="s">
        <v>118</v>
      </c>
      <c r="E82" s="37" t="s">
        <v>155</v>
      </c>
      <c r="F82" s="14" t="s">
        <v>150</v>
      </c>
      <c r="G82" s="14">
        <v>79</v>
      </c>
      <c r="H82" s="24">
        <v>3</v>
      </c>
      <c r="I82" s="24">
        <v>3</v>
      </c>
      <c r="J82" s="24">
        <v>3</v>
      </c>
      <c r="K82" s="24">
        <v>3</v>
      </c>
      <c r="L82" s="24">
        <v>3</v>
      </c>
      <c r="M82" s="24">
        <v>4</v>
      </c>
      <c r="N82" s="24">
        <v>3</v>
      </c>
      <c r="O82" s="24">
        <v>3</v>
      </c>
      <c r="P82" s="24">
        <v>3</v>
      </c>
      <c r="Q82" s="24">
        <v>4</v>
      </c>
      <c r="R82" s="24">
        <v>2</v>
      </c>
      <c r="S82" s="24">
        <v>2</v>
      </c>
      <c r="T82" s="24">
        <v>3</v>
      </c>
      <c r="U82" s="24">
        <v>3</v>
      </c>
      <c r="V82" s="24">
        <v>3</v>
      </c>
      <c r="W82" s="24">
        <v>2</v>
      </c>
      <c r="X82" s="24">
        <v>2</v>
      </c>
      <c r="Y82" s="24">
        <v>2</v>
      </c>
      <c r="Z82" s="24">
        <v>2</v>
      </c>
      <c r="AA82" s="24">
        <v>2</v>
      </c>
      <c r="AB82" s="24">
        <v>2</v>
      </c>
      <c r="AC82" s="24">
        <v>3</v>
      </c>
      <c r="AD82" s="24">
        <v>3</v>
      </c>
      <c r="AE82" s="24">
        <v>3</v>
      </c>
      <c r="AF82" s="24">
        <v>3</v>
      </c>
      <c r="AG82" s="24">
        <v>2</v>
      </c>
      <c r="AH82" s="24">
        <v>2</v>
      </c>
      <c r="AI82" s="24">
        <v>2</v>
      </c>
      <c r="AJ82" s="24">
        <v>2</v>
      </c>
      <c r="AK82" s="24">
        <v>3</v>
      </c>
      <c r="AL82" s="24">
        <v>4</v>
      </c>
      <c r="AM82" s="24">
        <v>3</v>
      </c>
      <c r="AN82" s="24">
        <v>2</v>
      </c>
      <c r="AO82" s="24">
        <v>2</v>
      </c>
      <c r="AP82" s="24">
        <v>3</v>
      </c>
    </row>
    <row r="83" spans="1:42" x14ac:dyDescent="0.25">
      <c r="A83" s="14"/>
      <c r="B83" s="14"/>
      <c r="C83" s="14" t="s">
        <v>97</v>
      </c>
      <c r="D83" s="14" t="s">
        <v>110</v>
      </c>
      <c r="E83" s="14" t="s">
        <v>100</v>
      </c>
      <c r="F83" s="14" t="s">
        <v>149</v>
      </c>
      <c r="G83" s="14">
        <v>80</v>
      </c>
      <c r="H83" s="24">
        <v>3</v>
      </c>
      <c r="I83" s="24">
        <v>4</v>
      </c>
      <c r="J83" s="24">
        <v>3</v>
      </c>
      <c r="K83" s="24">
        <v>2</v>
      </c>
      <c r="L83" s="24">
        <v>3</v>
      </c>
      <c r="M83" s="24">
        <v>5</v>
      </c>
      <c r="N83" s="24">
        <v>4</v>
      </c>
      <c r="O83" s="24">
        <v>4</v>
      </c>
      <c r="P83" s="24">
        <v>3</v>
      </c>
      <c r="Q83" s="24">
        <v>3</v>
      </c>
      <c r="R83" s="24">
        <v>3</v>
      </c>
      <c r="S83" s="24">
        <v>3</v>
      </c>
      <c r="T83" s="24">
        <v>3</v>
      </c>
      <c r="U83" s="24">
        <v>4</v>
      </c>
      <c r="V83" s="24">
        <v>4</v>
      </c>
      <c r="W83" s="24">
        <v>4</v>
      </c>
      <c r="X83" s="24">
        <v>4</v>
      </c>
      <c r="Y83" s="24">
        <v>4</v>
      </c>
      <c r="Z83" s="24">
        <v>3</v>
      </c>
      <c r="AA83" s="24">
        <v>4</v>
      </c>
      <c r="AB83" s="24">
        <v>4</v>
      </c>
      <c r="AC83" s="24">
        <v>4</v>
      </c>
      <c r="AD83" s="24">
        <v>3</v>
      </c>
      <c r="AE83" s="24">
        <v>3</v>
      </c>
      <c r="AF83" s="24">
        <v>2</v>
      </c>
      <c r="AG83" s="24">
        <v>3</v>
      </c>
      <c r="AH83" s="24">
        <v>2</v>
      </c>
      <c r="AI83" s="24">
        <v>3</v>
      </c>
      <c r="AJ83" s="24">
        <v>3</v>
      </c>
      <c r="AK83" s="24">
        <v>4</v>
      </c>
      <c r="AL83" s="24">
        <v>3</v>
      </c>
      <c r="AM83" s="24">
        <v>3</v>
      </c>
      <c r="AN83" s="24">
        <v>2</v>
      </c>
      <c r="AO83" s="24">
        <v>3</v>
      </c>
      <c r="AP83" s="24">
        <v>3</v>
      </c>
    </row>
    <row r="84" spans="1:42" x14ac:dyDescent="0.25">
      <c r="A84" s="14">
        <v>21</v>
      </c>
      <c r="B84" s="14" t="s">
        <v>6</v>
      </c>
      <c r="C84" s="24" t="s">
        <v>107</v>
      </c>
      <c r="D84" s="24" t="s">
        <v>96</v>
      </c>
      <c r="E84" s="24" t="s">
        <v>100</v>
      </c>
      <c r="F84" s="14" t="s">
        <v>149</v>
      </c>
      <c r="G84" s="14">
        <v>81</v>
      </c>
      <c r="H84" s="24">
        <v>5</v>
      </c>
      <c r="I84" s="24">
        <v>3</v>
      </c>
      <c r="J84" s="24">
        <v>4</v>
      </c>
      <c r="K84" s="24">
        <v>5</v>
      </c>
      <c r="L84" s="24">
        <v>4</v>
      </c>
      <c r="M84" s="24">
        <v>5</v>
      </c>
      <c r="N84" s="24">
        <v>3</v>
      </c>
      <c r="O84" s="24">
        <v>5</v>
      </c>
      <c r="P84" s="24">
        <v>3</v>
      </c>
      <c r="Q84" s="24">
        <v>4</v>
      </c>
      <c r="R84" s="24">
        <v>4</v>
      </c>
      <c r="S84" s="24">
        <v>5</v>
      </c>
      <c r="T84" s="24">
        <v>4</v>
      </c>
      <c r="U84" s="24">
        <v>4</v>
      </c>
      <c r="V84" s="24">
        <v>3</v>
      </c>
      <c r="W84" s="24">
        <v>3</v>
      </c>
      <c r="X84" s="24">
        <v>3</v>
      </c>
      <c r="Y84" s="24">
        <v>3</v>
      </c>
      <c r="Z84" s="24">
        <v>4</v>
      </c>
      <c r="AA84" s="24">
        <v>5</v>
      </c>
      <c r="AB84" s="24">
        <v>4</v>
      </c>
      <c r="AC84" s="24">
        <v>4</v>
      </c>
      <c r="AD84" s="24">
        <v>2</v>
      </c>
      <c r="AE84" s="24">
        <v>4</v>
      </c>
      <c r="AF84" s="24">
        <v>4</v>
      </c>
      <c r="AG84" s="24">
        <v>5</v>
      </c>
      <c r="AH84" s="24">
        <v>4</v>
      </c>
      <c r="AI84" s="24">
        <v>3</v>
      </c>
      <c r="AJ84" s="24">
        <v>2</v>
      </c>
      <c r="AK84" s="24">
        <v>3</v>
      </c>
      <c r="AL84" s="24">
        <v>3</v>
      </c>
      <c r="AM84" s="24">
        <v>3</v>
      </c>
      <c r="AN84" s="24">
        <v>2</v>
      </c>
      <c r="AO84" s="24">
        <v>3</v>
      </c>
      <c r="AP84" s="24">
        <v>3</v>
      </c>
    </row>
    <row r="85" spans="1:42" x14ac:dyDescent="0.25">
      <c r="A85" s="14"/>
      <c r="B85" s="14"/>
      <c r="C85" s="24" t="s">
        <v>157</v>
      </c>
      <c r="D85" s="24" t="s">
        <v>195</v>
      </c>
      <c r="E85" s="37" t="s">
        <v>122</v>
      </c>
      <c r="F85" s="14" t="s">
        <v>150</v>
      </c>
      <c r="G85" s="14">
        <v>82</v>
      </c>
      <c r="H85" s="24">
        <v>5</v>
      </c>
      <c r="I85" s="24">
        <v>3</v>
      </c>
      <c r="J85" s="24">
        <v>4</v>
      </c>
      <c r="K85" s="24">
        <v>4</v>
      </c>
      <c r="L85" s="24">
        <v>3</v>
      </c>
      <c r="M85" s="24">
        <v>4</v>
      </c>
      <c r="N85" s="24">
        <v>3</v>
      </c>
      <c r="O85" s="24">
        <v>4</v>
      </c>
      <c r="P85" s="24">
        <v>3</v>
      </c>
      <c r="Q85" s="24">
        <v>3</v>
      </c>
      <c r="R85" s="24">
        <v>3</v>
      </c>
      <c r="S85" s="24">
        <v>4</v>
      </c>
      <c r="T85" s="24">
        <v>3</v>
      </c>
      <c r="U85" s="24">
        <v>3</v>
      </c>
      <c r="V85" s="24">
        <v>4</v>
      </c>
      <c r="W85" s="24">
        <v>3</v>
      </c>
      <c r="X85" s="24">
        <v>3</v>
      </c>
      <c r="Y85" s="24">
        <v>3</v>
      </c>
      <c r="Z85" s="24">
        <v>4</v>
      </c>
      <c r="AA85" s="24">
        <v>4</v>
      </c>
      <c r="AB85" s="24">
        <v>5</v>
      </c>
      <c r="AC85" s="24">
        <v>3</v>
      </c>
      <c r="AD85" s="24">
        <v>3</v>
      </c>
      <c r="AE85" s="24">
        <v>3</v>
      </c>
      <c r="AF85" s="24">
        <v>3</v>
      </c>
      <c r="AG85" s="24">
        <v>3</v>
      </c>
      <c r="AH85" s="24">
        <v>3</v>
      </c>
      <c r="AI85" s="24">
        <v>3</v>
      </c>
      <c r="AJ85" s="24">
        <v>3</v>
      </c>
      <c r="AK85" s="24">
        <v>3</v>
      </c>
      <c r="AL85" s="24">
        <v>3</v>
      </c>
      <c r="AM85" s="24">
        <v>3</v>
      </c>
      <c r="AN85" s="24">
        <v>3</v>
      </c>
      <c r="AO85" s="24">
        <v>3</v>
      </c>
      <c r="AP85" s="24">
        <v>3</v>
      </c>
    </row>
    <row r="86" spans="1:42" x14ac:dyDescent="0.25">
      <c r="A86" s="14"/>
      <c r="B86" s="14"/>
      <c r="C86" s="24" t="s">
        <v>107</v>
      </c>
      <c r="D86" s="24" t="s">
        <v>209</v>
      </c>
      <c r="E86" s="24" t="s">
        <v>105</v>
      </c>
      <c r="F86" s="14" t="s">
        <v>149</v>
      </c>
      <c r="G86" s="14">
        <v>83</v>
      </c>
      <c r="H86" s="24">
        <v>4</v>
      </c>
      <c r="I86" s="24">
        <v>3</v>
      </c>
      <c r="J86" s="24">
        <v>3</v>
      </c>
      <c r="K86" s="24">
        <v>2</v>
      </c>
      <c r="L86" s="24">
        <v>4</v>
      </c>
      <c r="M86" s="24">
        <v>4</v>
      </c>
      <c r="N86" s="24">
        <v>4</v>
      </c>
      <c r="O86" s="24">
        <v>4</v>
      </c>
      <c r="P86" s="24">
        <v>3</v>
      </c>
      <c r="Q86" s="24">
        <v>4</v>
      </c>
      <c r="R86" s="24">
        <v>4</v>
      </c>
      <c r="S86" s="24">
        <v>2</v>
      </c>
      <c r="T86" s="24">
        <v>4</v>
      </c>
      <c r="U86" s="24">
        <v>4</v>
      </c>
      <c r="V86" s="24">
        <v>4</v>
      </c>
      <c r="W86" s="24">
        <v>4</v>
      </c>
      <c r="X86" s="24">
        <v>4</v>
      </c>
      <c r="Y86" s="24">
        <v>4</v>
      </c>
      <c r="Z86" s="24">
        <v>2</v>
      </c>
      <c r="AA86" s="24">
        <v>4</v>
      </c>
      <c r="AB86" s="24">
        <v>4</v>
      </c>
      <c r="AC86" s="24">
        <v>4</v>
      </c>
      <c r="AD86" s="24">
        <v>4</v>
      </c>
      <c r="AE86" s="24">
        <v>4</v>
      </c>
      <c r="AF86" s="24">
        <v>4</v>
      </c>
      <c r="AG86" s="24">
        <v>4</v>
      </c>
      <c r="AH86" s="24">
        <v>4</v>
      </c>
      <c r="AI86" s="24">
        <v>4</v>
      </c>
      <c r="AJ86" s="24">
        <v>3</v>
      </c>
      <c r="AK86" s="24">
        <v>4</v>
      </c>
      <c r="AL86" s="24">
        <v>4</v>
      </c>
      <c r="AM86" s="24">
        <v>3</v>
      </c>
      <c r="AN86" s="24">
        <v>4</v>
      </c>
      <c r="AO86" s="24">
        <v>4</v>
      </c>
      <c r="AP86" s="24">
        <v>4</v>
      </c>
    </row>
    <row r="87" spans="1:42" x14ac:dyDescent="0.25">
      <c r="A87" s="14"/>
      <c r="B87" s="14"/>
      <c r="C87" s="24" t="s">
        <v>107</v>
      </c>
      <c r="D87" s="24" t="s">
        <v>123</v>
      </c>
      <c r="E87" s="37" t="s">
        <v>122</v>
      </c>
      <c r="F87" s="14" t="s">
        <v>150</v>
      </c>
      <c r="G87" s="14">
        <v>84</v>
      </c>
      <c r="H87" s="24">
        <v>4</v>
      </c>
      <c r="I87" s="24">
        <v>3</v>
      </c>
      <c r="J87" s="24">
        <v>3</v>
      </c>
      <c r="K87" s="24">
        <v>3</v>
      </c>
      <c r="L87" s="24">
        <v>2</v>
      </c>
      <c r="M87" s="24">
        <v>4</v>
      </c>
      <c r="N87" s="24">
        <v>3</v>
      </c>
      <c r="O87" s="24">
        <v>3</v>
      </c>
      <c r="P87" s="24">
        <v>4</v>
      </c>
      <c r="Q87" s="24">
        <v>3</v>
      </c>
      <c r="R87" s="24">
        <v>4</v>
      </c>
      <c r="S87" s="24">
        <v>4</v>
      </c>
      <c r="T87" s="24">
        <v>4</v>
      </c>
      <c r="U87" s="24">
        <v>4</v>
      </c>
      <c r="V87" s="24">
        <v>3</v>
      </c>
      <c r="W87" s="24">
        <v>3</v>
      </c>
      <c r="X87" s="24">
        <v>3</v>
      </c>
      <c r="Y87" s="24">
        <v>3</v>
      </c>
      <c r="Z87" s="24">
        <v>3</v>
      </c>
      <c r="AA87" s="24">
        <v>4</v>
      </c>
      <c r="AB87" s="24">
        <v>4</v>
      </c>
      <c r="AC87" s="24">
        <v>4</v>
      </c>
      <c r="AD87" s="24">
        <v>4</v>
      </c>
      <c r="AE87" s="24">
        <v>4</v>
      </c>
      <c r="AF87" s="24">
        <v>4</v>
      </c>
      <c r="AG87" s="24">
        <v>4</v>
      </c>
      <c r="AH87" s="24">
        <v>4</v>
      </c>
      <c r="AI87" s="24">
        <v>4</v>
      </c>
      <c r="AJ87" s="24">
        <v>2</v>
      </c>
      <c r="AK87" s="24">
        <v>3</v>
      </c>
      <c r="AL87" s="24">
        <v>3</v>
      </c>
      <c r="AM87" s="24">
        <v>3</v>
      </c>
      <c r="AN87" s="24">
        <v>3</v>
      </c>
      <c r="AO87" s="24">
        <v>3</v>
      </c>
      <c r="AP87" s="24">
        <v>3</v>
      </c>
    </row>
    <row r="88" spans="1:42" x14ac:dyDescent="0.25">
      <c r="A88" s="14">
        <v>22</v>
      </c>
      <c r="B88" s="14" t="s">
        <v>35</v>
      </c>
      <c r="C88" s="24" t="s">
        <v>97</v>
      </c>
      <c r="D88" s="24" t="s">
        <v>123</v>
      </c>
      <c r="E88" s="24" t="s">
        <v>141</v>
      </c>
      <c r="F88" s="14" t="s">
        <v>150</v>
      </c>
      <c r="G88" s="14">
        <v>85</v>
      </c>
      <c r="H88" s="24">
        <v>5</v>
      </c>
      <c r="I88" s="24">
        <v>4</v>
      </c>
      <c r="J88" s="24">
        <v>5</v>
      </c>
      <c r="K88" s="24">
        <v>4</v>
      </c>
      <c r="L88" s="24">
        <v>4</v>
      </c>
      <c r="M88" s="24">
        <v>5</v>
      </c>
      <c r="N88" s="24">
        <v>5</v>
      </c>
      <c r="O88" s="24">
        <v>5</v>
      </c>
      <c r="P88" s="24">
        <v>5</v>
      </c>
      <c r="Q88" s="24">
        <v>5</v>
      </c>
      <c r="R88" s="24">
        <v>5</v>
      </c>
      <c r="S88" s="24">
        <v>5</v>
      </c>
      <c r="T88" s="24">
        <v>5</v>
      </c>
      <c r="U88" s="24">
        <v>4</v>
      </c>
      <c r="V88" s="24">
        <v>5</v>
      </c>
      <c r="W88" s="24">
        <v>4</v>
      </c>
      <c r="X88" s="24">
        <v>5</v>
      </c>
      <c r="Y88" s="24">
        <v>5</v>
      </c>
      <c r="Z88" s="24">
        <v>2</v>
      </c>
      <c r="AA88" s="24">
        <v>5</v>
      </c>
      <c r="AB88" s="24">
        <v>3</v>
      </c>
      <c r="AC88" s="24">
        <v>5</v>
      </c>
      <c r="AD88" s="24">
        <v>4</v>
      </c>
      <c r="AE88" s="24">
        <v>5</v>
      </c>
      <c r="AF88" s="24">
        <v>4</v>
      </c>
      <c r="AG88" s="24">
        <v>4</v>
      </c>
      <c r="AH88" s="24">
        <v>3</v>
      </c>
      <c r="AI88" s="24">
        <v>4</v>
      </c>
      <c r="AJ88" s="24">
        <v>2</v>
      </c>
      <c r="AK88" s="24">
        <v>5</v>
      </c>
      <c r="AL88" s="24">
        <v>5</v>
      </c>
      <c r="AM88" s="24">
        <v>4</v>
      </c>
      <c r="AN88" s="24">
        <v>3</v>
      </c>
      <c r="AO88" s="24">
        <v>5</v>
      </c>
      <c r="AP88" s="24">
        <v>5</v>
      </c>
    </row>
    <row r="89" spans="1:42" x14ac:dyDescent="0.25">
      <c r="A89" s="14"/>
      <c r="B89" s="14"/>
      <c r="C89" s="14" t="s">
        <v>107</v>
      </c>
      <c r="D89" s="14" t="s">
        <v>123</v>
      </c>
      <c r="E89" s="14" t="s">
        <v>100</v>
      </c>
      <c r="F89" s="14" t="s">
        <v>150</v>
      </c>
      <c r="G89" s="14">
        <v>86</v>
      </c>
      <c r="H89" s="24">
        <v>4</v>
      </c>
      <c r="I89" s="24">
        <v>4</v>
      </c>
      <c r="J89" s="24">
        <v>5</v>
      </c>
      <c r="K89" s="24">
        <v>4</v>
      </c>
      <c r="L89" s="24">
        <v>4</v>
      </c>
      <c r="M89" s="24">
        <v>5</v>
      </c>
      <c r="N89" s="24">
        <v>5</v>
      </c>
      <c r="O89" s="24">
        <v>5</v>
      </c>
      <c r="P89" s="24">
        <v>5</v>
      </c>
      <c r="Q89" s="24">
        <v>5</v>
      </c>
      <c r="R89" s="24">
        <v>5</v>
      </c>
      <c r="S89" s="24">
        <v>5</v>
      </c>
      <c r="T89" s="24">
        <v>5</v>
      </c>
      <c r="U89" s="24">
        <v>4</v>
      </c>
      <c r="V89" s="24">
        <v>5</v>
      </c>
      <c r="W89" s="24">
        <v>4</v>
      </c>
      <c r="X89" s="24">
        <v>5</v>
      </c>
      <c r="Y89" s="24">
        <v>5</v>
      </c>
      <c r="Z89" s="24">
        <v>2</v>
      </c>
      <c r="AA89" s="24">
        <v>5</v>
      </c>
      <c r="AB89" s="24">
        <v>3</v>
      </c>
      <c r="AC89" s="24">
        <v>4</v>
      </c>
      <c r="AD89" s="24">
        <v>4</v>
      </c>
      <c r="AE89" s="24">
        <v>5</v>
      </c>
      <c r="AF89" s="24">
        <v>4</v>
      </c>
      <c r="AG89" s="24">
        <v>4</v>
      </c>
      <c r="AH89" s="24">
        <v>3</v>
      </c>
      <c r="AI89" s="24">
        <v>4</v>
      </c>
      <c r="AJ89" s="24">
        <v>2</v>
      </c>
      <c r="AK89" s="24">
        <v>5</v>
      </c>
      <c r="AL89" s="24">
        <v>5</v>
      </c>
      <c r="AM89" s="24">
        <v>4</v>
      </c>
      <c r="AN89" s="24">
        <v>3</v>
      </c>
      <c r="AO89" s="24">
        <v>5</v>
      </c>
      <c r="AP89" s="24">
        <v>4</v>
      </c>
    </row>
    <row r="90" spans="1:42" x14ac:dyDescent="0.25">
      <c r="A90" s="14"/>
      <c r="B90" s="14"/>
      <c r="C90" s="14" t="s">
        <v>107</v>
      </c>
      <c r="D90" s="14" t="s">
        <v>124</v>
      </c>
      <c r="E90" s="14" t="s">
        <v>141</v>
      </c>
      <c r="F90" s="14" t="s">
        <v>149</v>
      </c>
      <c r="G90" s="14">
        <v>87</v>
      </c>
      <c r="H90" s="24">
        <v>5</v>
      </c>
      <c r="I90" s="24">
        <v>4</v>
      </c>
      <c r="J90" s="24">
        <v>5</v>
      </c>
      <c r="K90" s="24">
        <v>4</v>
      </c>
      <c r="L90" s="24">
        <v>4</v>
      </c>
      <c r="M90" s="24">
        <v>5</v>
      </c>
      <c r="N90" s="24">
        <v>5</v>
      </c>
      <c r="O90" s="24">
        <v>5</v>
      </c>
      <c r="P90" s="24">
        <v>5</v>
      </c>
      <c r="Q90" s="24">
        <v>5</v>
      </c>
      <c r="R90" s="24">
        <v>5</v>
      </c>
      <c r="S90" s="24">
        <v>5</v>
      </c>
      <c r="T90" s="24">
        <v>5</v>
      </c>
      <c r="U90" s="24">
        <v>4</v>
      </c>
      <c r="V90" s="24">
        <v>5</v>
      </c>
      <c r="W90" s="24">
        <v>4</v>
      </c>
      <c r="X90" s="24">
        <v>5</v>
      </c>
      <c r="Y90" s="24">
        <v>5</v>
      </c>
      <c r="Z90" s="24">
        <v>2</v>
      </c>
      <c r="AA90" s="24">
        <v>5</v>
      </c>
      <c r="AB90" s="24">
        <v>3</v>
      </c>
      <c r="AC90" s="24">
        <v>5</v>
      </c>
      <c r="AD90" s="24">
        <v>4</v>
      </c>
      <c r="AE90" s="24">
        <v>5</v>
      </c>
      <c r="AF90" s="24">
        <v>4</v>
      </c>
      <c r="AG90" s="24">
        <v>4</v>
      </c>
      <c r="AH90" s="24">
        <v>3</v>
      </c>
      <c r="AI90" s="24">
        <v>4</v>
      </c>
      <c r="AJ90" s="24">
        <v>2</v>
      </c>
      <c r="AK90" s="24">
        <v>5</v>
      </c>
      <c r="AL90" s="24">
        <v>5</v>
      </c>
      <c r="AM90" s="24">
        <v>4</v>
      </c>
      <c r="AN90" s="24">
        <v>3</v>
      </c>
      <c r="AO90" s="24">
        <v>4</v>
      </c>
      <c r="AP90" s="24">
        <v>5</v>
      </c>
    </row>
    <row r="91" spans="1:42" x14ac:dyDescent="0.25">
      <c r="A91" s="14"/>
      <c r="B91" s="14"/>
      <c r="C91" s="14" t="s">
        <v>157</v>
      </c>
      <c r="D91" s="14" t="s">
        <v>124</v>
      </c>
      <c r="E91" s="14" t="s">
        <v>100</v>
      </c>
      <c r="F91" s="14" t="s">
        <v>149</v>
      </c>
      <c r="G91" s="14">
        <v>88</v>
      </c>
      <c r="H91" s="24">
        <v>5</v>
      </c>
      <c r="I91" s="24">
        <v>5</v>
      </c>
      <c r="J91" s="24">
        <v>5</v>
      </c>
      <c r="K91" s="24">
        <v>4</v>
      </c>
      <c r="L91" s="24">
        <v>4</v>
      </c>
      <c r="M91" s="24">
        <v>5</v>
      </c>
      <c r="N91" s="24">
        <v>5</v>
      </c>
      <c r="O91" s="24">
        <v>5</v>
      </c>
      <c r="P91" s="24">
        <v>5</v>
      </c>
      <c r="Q91" s="24">
        <v>5</v>
      </c>
      <c r="R91" s="24">
        <v>5</v>
      </c>
      <c r="S91" s="24">
        <v>5</v>
      </c>
      <c r="T91" s="24">
        <v>5</v>
      </c>
      <c r="U91" s="24">
        <v>4</v>
      </c>
      <c r="V91" s="24">
        <v>5</v>
      </c>
      <c r="W91" s="24">
        <v>4</v>
      </c>
      <c r="X91" s="24">
        <v>5</v>
      </c>
      <c r="Y91" s="24">
        <v>5</v>
      </c>
      <c r="Z91" s="24">
        <v>2</v>
      </c>
      <c r="AA91" s="24">
        <v>5</v>
      </c>
      <c r="AB91" s="24">
        <v>3</v>
      </c>
      <c r="AC91" s="24">
        <v>4</v>
      </c>
      <c r="AD91" s="24">
        <v>4</v>
      </c>
      <c r="AE91" s="24">
        <v>5</v>
      </c>
      <c r="AF91" s="24">
        <v>4</v>
      </c>
      <c r="AG91" s="24">
        <v>4</v>
      </c>
      <c r="AH91" s="24">
        <v>3</v>
      </c>
      <c r="AI91" s="24">
        <v>4</v>
      </c>
      <c r="AJ91" s="24">
        <v>2</v>
      </c>
      <c r="AK91" s="24">
        <v>5</v>
      </c>
      <c r="AL91" s="24">
        <v>5</v>
      </c>
      <c r="AM91" s="24">
        <v>4</v>
      </c>
      <c r="AN91" s="24">
        <v>3</v>
      </c>
      <c r="AO91" s="24">
        <v>5</v>
      </c>
      <c r="AP91" s="24">
        <v>4</v>
      </c>
    </row>
    <row r="92" spans="1:42" x14ac:dyDescent="0.25">
      <c r="A92" s="14">
        <v>23</v>
      </c>
      <c r="B92" s="14" t="s">
        <v>8</v>
      </c>
      <c r="C92" s="24" t="s">
        <v>114</v>
      </c>
      <c r="D92" s="24" t="s">
        <v>96</v>
      </c>
      <c r="E92" s="24" t="s">
        <v>105</v>
      </c>
      <c r="F92" s="14" t="s">
        <v>150</v>
      </c>
      <c r="G92" s="14">
        <v>89</v>
      </c>
      <c r="H92" s="24">
        <v>3</v>
      </c>
      <c r="I92" s="24">
        <v>3</v>
      </c>
      <c r="J92" s="24">
        <v>4</v>
      </c>
      <c r="K92" s="24">
        <v>3</v>
      </c>
      <c r="L92" s="24">
        <v>3</v>
      </c>
      <c r="M92" s="24">
        <v>4</v>
      </c>
      <c r="N92" s="24">
        <v>3</v>
      </c>
      <c r="O92" s="24">
        <v>4</v>
      </c>
      <c r="P92" s="24">
        <v>3</v>
      </c>
      <c r="Q92" s="24">
        <v>3</v>
      </c>
      <c r="R92" s="24">
        <v>3</v>
      </c>
      <c r="S92" s="24">
        <v>3</v>
      </c>
      <c r="T92" s="24">
        <v>4</v>
      </c>
      <c r="U92" s="24">
        <v>4</v>
      </c>
      <c r="V92" s="24">
        <v>4</v>
      </c>
      <c r="W92" s="24">
        <v>4</v>
      </c>
      <c r="X92" s="24">
        <v>4</v>
      </c>
      <c r="Y92" s="24">
        <v>4</v>
      </c>
      <c r="Z92" s="24">
        <v>4</v>
      </c>
      <c r="AA92" s="24">
        <v>4</v>
      </c>
      <c r="AB92" s="24">
        <v>4</v>
      </c>
      <c r="AC92" s="24">
        <v>4</v>
      </c>
      <c r="AD92" s="24">
        <v>4</v>
      </c>
      <c r="AE92" s="24">
        <v>5</v>
      </c>
      <c r="AF92" s="24">
        <v>3</v>
      </c>
      <c r="AG92" s="24">
        <v>3</v>
      </c>
      <c r="AH92" s="24">
        <v>3</v>
      </c>
      <c r="AI92" s="24">
        <v>3</v>
      </c>
      <c r="AJ92" s="24">
        <v>4</v>
      </c>
      <c r="AK92" s="24">
        <v>4</v>
      </c>
      <c r="AL92" s="24">
        <v>4</v>
      </c>
      <c r="AM92" s="24">
        <v>4</v>
      </c>
      <c r="AN92" s="24">
        <v>4</v>
      </c>
      <c r="AO92" s="24">
        <v>4</v>
      </c>
      <c r="AP92" s="24">
        <v>4</v>
      </c>
    </row>
    <row r="93" spans="1:42" x14ac:dyDescent="0.25">
      <c r="A93" s="14"/>
      <c r="B93" s="14"/>
      <c r="C93" s="24" t="s">
        <v>107</v>
      </c>
      <c r="D93" s="24" t="s">
        <v>113</v>
      </c>
      <c r="E93" s="24" t="s">
        <v>105</v>
      </c>
      <c r="F93" s="14" t="s">
        <v>150</v>
      </c>
      <c r="G93" s="14">
        <v>90</v>
      </c>
      <c r="H93" s="24">
        <v>5</v>
      </c>
      <c r="I93" s="24">
        <v>3</v>
      </c>
      <c r="J93" s="24">
        <v>4</v>
      </c>
      <c r="K93" s="24">
        <v>2</v>
      </c>
      <c r="L93" s="24">
        <v>3</v>
      </c>
      <c r="M93" s="24">
        <v>5</v>
      </c>
      <c r="N93" s="24">
        <v>5</v>
      </c>
      <c r="O93" s="24">
        <v>4</v>
      </c>
      <c r="P93" s="24">
        <v>4</v>
      </c>
      <c r="Q93" s="24">
        <v>3</v>
      </c>
      <c r="R93" s="24">
        <v>5</v>
      </c>
      <c r="S93" s="24">
        <v>5</v>
      </c>
      <c r="T93" s="24">
        <v>4</v>
      </c>
      <c r="U93" s="24">
        <v>4</v>
      </c>
      <c r="V93" s="24">
        <v>4</v>
      </c>
      <c r="W93" s="24">
        <v>3</v>
      </c>
      <c r="X93" s="24">
        <v>4</v>
      </c>
      <c r="Y93" s="24">
        <v>4</v>
      </c>
      <c r="Z93" s="24">
        <v>1</v>
      </c>
      <c r="AA93" s="24">
        <v>4</v>
      </c>
      <c r="AB93" s="24">
        <v>2</v>
      </c>
      <c r="AC93" s="24">
        <v>4</v>
      </c>
      <c r="AD93" s="24">
        <v>3</v>
      </c>
      <c r="AE93" s="24">
        <v>5</v>
      </c>
      <c r="AF93" s="24">
        <v>4</v>
      </c>
      <c r="AG93" s="24">
        <v>2</v>
      </c>
      <c r="AH93" s="24">
        <v>3</v>
      </c>
      <c r="AI93" s="24">
        <v>3</v>
      </c>
      <c r="AJ93" s="24">
        <v>4</v>
      </c>
      <c r="AK93" s="24">
        <v>4</v>
      </c>
      <c r="AL93" s="24">
        <v>5</v>
      </c>
      <c r="AM93" s="24">
        <v>3</v>
      </c>
      <c r="AN93" s="24">
        <v>5</v>
      </c>
      <c r="AO93" s="24">
        <v>5</v>
      </c>
      <c r="AP93" s="24">
        <v>5</v>
      </c>
    </row>
    <row r="94" spans="1:42" x14ac:dyDescent="0.25">
      <c r="A94" s="14"/>
      <c r="B94" s="14"/>
      <c r="C94" s="24" t="s">
        <v>107</v>
      </c>
      <c r="D94" s="24" t="s">
        <v>98</v>
      </c>
      <c r="E94" s="39" t="s">
        <v>187</v>
      </c>
      <c r="F94" s="14" t="s">
        <v>149</v>
      </c>
      <c r="G94" s="14">
        <v>91</v>
      </c>
      <c r="H94" s="24">
        <v>4</v>
      </c>
      <c r="I94" s="24">
        <v>3</v>
      </c>
      <c r="J94" s="24">
        <v>3</v>
      </c>
      <c r="K94" s="24">
        <v>2</v>
      </c>
      <c r="L94" s="24">
        <v>3</v>
      </c>
      <c r="M94" s="24">
        <v>4</v>
      </c>
      <c r="N94" s="24">
        <v>3</v>
      </c>
      <c r="O94" s="24">
        <v>3</v>
      </c>
      <c r="P94" s="24">
        <v>3</v>
      </c>
      <c r="Q94" s="24">
        <v>2</v>
      </c>
      <c r="R94" s="24">
        <v>3</v>
      </c>
      <c r="S94" s="24">
        <v>4</v>
      </c>
      <c r="T94" s="24">
        <v>2</v>
      </c>
      <c r="U94" s="24">
        <v>2</v>
      </c>
      <c r="V94" s="24">
        <v>4</v>
      </c>
      <c r="W94" s="24">
        <v>3</v>
      </c>
      <c r="X94" s="24">
        <v>2</v>
      </c>
      <c r="Y94" s="24">
        <v>3</v>
      </c>
      <c r="Z94" s="24">
        <v>3</v>
      </c>
      <c r="AA94" s="24">
        <v>3</v>
      </c>
      <c r="AB94" s="24">
        <v>3</v>
      </c>
      <c r="AC94" s="24">
        <v>4</v>
      </c>
      <c r="AD94" s="24">
        <v>4</v>
      </c>
      <c r="AE94" s="24">
        <v>3</v>
      </c>
      <c r="AF94" s="24">
        <v>3</v>
      </c>
      <c r="AG94" s="24">
        <v>2</v>
      </c>
      <c r="AH94" s="24">
        <v>3</v>
      </c>
      <c r="AI94" s="24">
        <v>4</v>
      </c>
      <c r="AJ94" s="24">
        <v>2</v>
      </c>
      <c r="AK94" s="24">
        <v>4</v>
      </c>
      <c r="AL94" s="24">
        <v>5</v>
      </c>
      <c r="AM94" s="24">
        <v>3</v>
      </c>
      <c r="AN94" s="24">
        <v>4</v>
      </c>
      <c r="AO94" s="24">
        <v>4</v>
      </c>
      <c r="AP94" s="24">
        <v>3</v>
      </c>
    </row>
    <row r="95" spans="1:42" x14ac:dyDescent="0.25">
      <c r="A95" s="14"/>
      <c r="B95" s="14"/>
      <c r="C95" s="14" t="s">
        <v>154</v>
      </c>
      <c r="D95" s="14" t="s">
        <v>127</v>
      </c>
      <c r="E95" s="14" t="s">
        <v>100</v>
      </c>
      <c r="F95" s="14" t="s">
        <v>149</v>
      </c>
      <c r="G95" s="14">
        <v>92</v>
      </c>
      <c r="H95" s="24">
        <v>3</v>
      </c>
      <c r="I95" s="24">
        <v>3</v>
      </c>
      <c r="J95" s="24">
        <v>4</v>
      </c>
      <c r="K95" s="24">
        <v>3</v>
      </c>
      <c r="L95" s="24">
        <v>3</v>
      </c>
      <c r="M95" s="24">
        <v>4</v>
      </c>
      <c r="N95" s="24">
        <v>3</v>
      </c>
      <c r="O95" s="24">
        <v>4</v>
      </c>
      <c r="P95" s="24">
        <v>3</v>
      </c>
      <c r="Q95" s="24">
        <v>3</v>
      </c>
      <c r="R95" s="24">
        <v>3</v>
      </c>
      <c r="S95" s="24">
        <v>3</v>
      </c>
      <c r="T95" s="24">
        <v>4</v>
      </c>
      <c r="U95" s="24">
        <v>4</v>
      </c>
      <c r="V95" s="24">
        <v>4</v>
      </c>
      <c r="W95" s="24">
        <v>4</v>
      </c>
      <c r="X95" s="24">
        <v>4</v>
      </c>
      <c r="Y95" s="24">
        <v>4</v>
      </c>
      <c r="Z95" s="24">
        <v>4</v>
      </c>
      <c r="AA95" s="24">
        <v>4</v>
      </c>
      <c r="AB95" s="24">
        <v>4</v>
      </c>
      <c r="AC95" s="24">
        <v>4</v>
      </c>
      <c r="AD95" s="24">
        <v>4</v>
      </c>
      <c r="AE95" s="24">
        <v>5</v>
      </c>
      <c r="AF95" s="24">
        <v>3</v>
      </c>
      <c r="AG95" s="24">
        <v>3</v>
      </c>
      <c r="AH95" s="24">
        <v>3</v>
      </c>
      <c r="AI95" s="24">
        <v>3</v>
      </c>
      <c r="AJ95" s="24">
        <v>4</v>
      </c>
      <c r="AK95" s="24">
        <v>4</v>
      </c>
      <c r="AL95" s="24">
        <v>4</v>
      </c>
      <c r="AM95" s="24">
        <v>4</v>
      </c>
      <c r="AN95" s="24">
        <v>4</v>
      </c>
      <c r="AO95" s="24">
        <v>4</v>
      </c>
      <c r="AP95" s="24">
        <v>5</v>
      </c>
    </row>
    <row r="96" spans="1:42" x14ac:dyDescent="0.25">
      <c r="A96" s="14">
        <v>24</v>
      </c>
      <c r="B96" s="14" t="s">
        <v>10</v>
      </c>
      <c r="C96" s="24" t="s">
        <v>97</v>
      </c>
      <c r="D96" s="24" t="s">
        <v>129</v>
      </c>
      <c r="E96" s="32" t="s">
        <v>100</v>
      </c>
      <c r="F96" s="14" t="s">
        <v>149</v>
      </c>
      <c r="G96" s="14">
        <v>93</v>
      </c>
      <c r="H96" s="24">
        <v>4</v>
      </c>
      <c r="I96" s="24">
        <v>2</v>
      </c>
      <c r="J96" s="24">
        <v>4</v>
      </c>
      <c r="K96" s="24">
        <v>4</v>
      </c>
      <c r="L96" s="24">
        <v>3</v>
      </c>
      <c r="M96" s="24">
        <v>4</v>
      </c>
      <c r="N96" s="24">
        <v>3</v>
      </c>
      <c r="O96" s="24">
        <v>2</v>
      </c>
      <c r="P96" s="24">
        <v>3</v>
      </c>
      <c r="Q96" s="24">
        <v>2</v>
      </c>
      <c r="R96" s="24">
        <v>4</v>
      </c>
      <c r="S96" s="24">
        <v>4</v>
      </c>
      <c r="T96" s="24">
        <v>4</v>
      </c>
      <c r="U96" s="24">
        <v>2</v>
      </c>
      <c r="V96" s="24">
        <v>4</v>
      </c>
      <c r="W96" s="24">
        <v>3</v>
      </c>
      <c r="X96" s="24">
        <v>3</v>
      </c>
      <c r="Y96" s="24">
        <v>4</v>
      </c>
      <c r="Z96" s="24">
        <v>2</v>
      </c>
      <c r="AA96" s="24">
        <v>3</v>
      </c>
      <c r="AB96" s="24">
        <v>4</v>
      </c>
      <c r="AC96" s="24">
        <v>3</v>
      </c>
      <c r="AD96" s="24">
        <v>3</v>
      </c>
      <c r="AE96" s="24">
        <v>3</v>
      </c>
      <c r="AF96" s="24">
        <v>3</v>
      </c>
      <c r="AG96" s="24">
        <v>3</v>
      </c>
      <c r="AH96" s="24">
        <v>3</v>
      </c>
      <c r="AI96" s="24">
        <v>3</v>
      </c>
      <c r="AJ96" s="24">
        <v>2</v>
      </c>
      <c r="AK96" s="24">
        <v>4</v>
      </c>
      <c r="AL96" s="24">
        <v>4</v>
      </c>
      <c r="AM96" s="24">
        <v>3</v>
      </c>
      <c r="AN96" s="24">
        <v>1</v>
      </c>
      <c r="AO96" s="24">
        <v>2</v>
      </c>
      <c r="AP96" s="24">
        <v>2</v>
      </c>
    </row>
    <row r="97" spans="1:42" x14ac:dyDescent="0.25">
      <c r="A97" s="14"/>
      <c r="B97" s="14"/>
      <c r="C97" s="24" t="s">
        <v>107</v>
      </c>
      <c r="D97" s="24" t="s">
        <v>129</v>
      </c>
      <c r="E97" s="24" t="s">
        <v>141</v>
      </c>
      <c r="F97" s="14" t="s">
        <v>149</v>
      </c>
      <c r="G97" s="14">
        <v>94</v>
      </c>
      <c r="H97" s="24">
        <v>5</v>
      </c>
      <c r="I97" s="24">
        <v>4</v>
      </c>
      <c r="J97" s="24">
        <v>4</v>
      </c>
      <c r="K97" s="24">
        <v>3</v>
      </c>
      <c r="L97" s="24">
        <v>4</v>
      </c>
      <c r="M97" s="24">
        <v>5</v>
      </c>
      <c r="N97" s="24">
        <v>4</v>
      </c>
      <c r="O97" s="24">
        <v>4</v>
      </c>
      <c r="P97" s="24">
        <v>4</v>
      </c>
      <c r="Q97" s="24">
        <v>3</v>
      </c>
      <c r="R97" s="24">
        <v>4</v>
      </c>
      <c r="S97" s="24">
        <v>3</v>
      </c>
      <c r="T97" s="24">
        <v>4</v>
      </c>
      <c r="U97" s="24">
        <v>4</v>
      </c>
      <c r="V97" s="24">
        <v>3</v>
      </c>
      <c r="W97" s="24">
        <v>4</v>
      </c>
      <c r="X97" s="24">
        <v>4</v>
      </c>
      <c r="Y97" s="24">
        <v>4</v>
      </c>
      <c r="Z97" s="24">
        <v>4</v>
      </c>
      <c r="AA97" s="24">
        <v>3</v>
      </c>
      <c r="AB97" s="24">
        <v>4</v>
      </c>
      <c r="AC97" s="24">
        <v>4</v>
      </c>
      <c r="AD97" s="24">
        <v>4</v>
      </c>
      <c r="AE97" s="24">
        <v>3</v>
      </c>
      <c r="AF97" s="24">
        <v>4</v>
      </c>
      <c r="AG97" s="24">
        <v>4</v>
      </c>
      <c r="AH97" s="24">
        <v>4</v>
      </c>
      <c r="AI97" s="24">
        <v>3</v>
      </c>
      <c r="AJ97" s="24">
        <v>3</v>
      </c>
      <c r="AK97" s="24">
        <v>4</v>
      </c>
      <c r="AL97" s="24">
        <v>3</v>
      </c>
      <c r="AM97" s="24">
        <v>3</v>
      </c>
      <c r="AN97" s="24">
        <v>3</v>
      </c>
      <c r="AO97" s="24">
        <v>3</v>
      </c>
      <c r="AP97" s="24">
        <v>3</v>
      </c>
    </row>
    <row r="98" spans="1:42" x14ac:dyDescent="0.25">
      <c r="A98" s="14"/>
      <c r="B98" s="14"/>
      <c r="C98" s="14" t="s">
        <v>154</v>
      </c>
      <c r="D98" s="14" t="s">
        <v>110</v>
      </c>
      <c r="E98" s="14" t="s">
        <v>100</v>
      </c>
      <c r="F98" s="14" t="s">
        <v>149</v>
      </c>
      <c r="G98" s="14">
        <v>95</v>
      </c>
      <c r="H98" s="24">
        <v>4</v>
      </c>
      <c r="I98" s="24">
        <v>3</v>
      </c>
      <c r="J98" s="24">
        <v>4</v>
      </c>
      <c r="K98" s="24">
        <v>3</v>
      </c>
      <c r="L98" s="24">
        <v>4</v>
      </c>
      <c r="M98" s="24">
        <v>4</v>
      </c>
      <c r="N98" s="24">
        <v>4</v>
      </c>
      <c r="O98" s="24">
        <v>4</v>
      </c>
      <c r="P98" s="24">
        <v>4</v>
      </c>
      <c r="Q98" s="24">
        <v>4</v>
      </c>
      <c r="R98" s="24">
        <v>4</v>
      </c>
      <c r="S98" s="24">
        <v>4</v>
      </c>
      <c r="T98" s="24">
        <v>4</v>
      </c>
      <c r="U98" s="24">
        <v>4</v>
      </c>
      <c r="V98" s="24">
        <v>4</v>
      </c>
      <c r="W98" s="24">
        <v>4</v>
      </c>
      <c r="X98" s="24">
        <v>4</v>
      </c>
      <c r="Y98" s="24">
        <v>4</v>
      </c>
      <c r="Z98" s="24">
        <v>2</v>
      </c>
      <c r="AA98" s="24">
        <v>3</v>
      </c>
      <c r="AB98" s="24">
        <v>4</v>
      </c>
      <c r="AC98" s="24">
        <v>4</v>
      </c>
      <c r="AD98" s="24">
        <v>4</v>
      </c>
      <c r="AE98" s="24">
        <v>4</v>
      </c>
      <c r="AF98" s="24">
        <v>3</v>
      </c>
      <c r="AG98" s="24">
        <v>3</v>
      </c>
      <c r="AH98" s="24">
        <v>3</v>
      </c>
      <c r="AI98" s="24">
        <v>4</v>
      </c>
      <c r="AJ98" s="24">
        <v>3</v>
      </c>
      <c r="AK98" s="24">
        <v>4</v>
      </c>
      <c r="AL98" s="24">
        <v>4</v>
      </c>
      <c r="AM98" s="24">
        <v>4</v>
      </c>
      <c r="AN98" s="24">
        <v>4</v>
      </c>
      <c r="AO98" s="24">
        <v>4</v>
      </c>
      <c r="AP98" s="24">
        <v>4</v>
      </c>
    </row>
    <row r="99" spans="1:42" x14ac:dyDescent="0.25">
      <c r="A99" s="14"/>
      <c r="B99" s="14"/>
      <c r="C99" s="14" t="s">
        <v>107</v>
      </c>
      <c r="D99" s="14" t="s">
        <v>96</v>
      </c>
      <c r="E99" s="14" t="s">
        <v>184</v>
      </c>
      <c r="F99" s="14" t="s">
        <v>149</v>
      </c>
      <c r="G99" s="14">
        <v>96</v>
      </c>
      <c r="H99" s="24">
        <v>3</v>
      </c>
      <c r="I99" s="24">
        <v>3</v>
      </c>
      <c r="J99" s="24">
        <v>2</v>
      </c>
      <c r="K99" s="24">
        <v>2</v>
      </c>
      <c r="L99" s="24">
        <v>2</v>
      </c>
      <c r="M99" s="24">
        <v>4</v>
      </c>
      <c r="N99" s="24">
        <v>3</v>
      </c>
      <c r="O99" s="24">
        <v>3</v>
      </c>
      <c r="P99" s="24">
        <v>3</v>
      </c>
      <c r="Q99" s="24">
        <v>3</v>
      </c>
      <c r="R99" s="24">
        <v>3</v>
      </c>
      <c r="S99" s="24">
        <v>2</v>
      </c>
      <c r="T99" s="24">
        <v>3</v>
      </c>
      <c r="U99" s="24">
        <v>3</v>
      </c>
      <c r="V99" s="24">
        <v>3</v>
      </c>
      <c r="W99" s="24">
        <v>3</v>
      </c>
      <c r="X99" s="24">
        <v>3</v>
      </c>
      <c r="Y99" s="24">
        <v>3</v>
      </c>
      <c r="Z99" s="24">
        <v>2</v>
      </c>
      <c r="AA99" s="24">
        <v>3</v>
      </c>
      <c r="AB99" s="24">
        <v>3</v>
      </c>
      <c r="AC99" s="24">
        <v>4</v>
      </c>
      <c r="AD99" s="24">
        <v>4</v>
      </c>
      <c r="AE99" s="24">
        <v>4</v>
      </c>
      <c r="AF99" s="24">
        <v>3</v>
      </c>
      <c r="AG99" s="24">
        <v>2</v>
      </c>
      <c r="AH99" s="24">
        <v>2</v>
      </c>
      <c r="AI99" s="24">
        <v>3</v>
      </c>
      <c r="AJ99" s="24">
        <v>3</v>
      </c>
      <c r="AK99" s="24">
        <v>4</v>
      </c>
      <c r="AL99" s="24">
        <v>4</v>
      </c>
      <c r="AM99" s="24">
        <v>3</v>
      </c>
      <c r="AN99" s="24">
        <v>4</v>
      </c>
      <c r="AO99" s="24">
        <v>3</v>
      </c>
      <c r="AP99" s="24">
        <v>3</v>
      </c>
    </row>
    <row r="100" spans="1:42" x14ac:dyDescent="0.25">
      <c r="A100" s="14">
        <v>25</v>
      </c>
      <c r="B100" s="14" t="s">
        <v>11</v>
      </c>
      <c r="C100" s="24" t="s">
        <v>125</v>
      </c>
      <c r="D100" s="24" t="s">
        <v>126</v>
      </c>
      <c r="E100" s="37" t="s">
        <v>187</v>
      </c>
      <c r="F100" s="14" t="s">
        <v>150</v>
      </c>
      <c r="G100" s="14">
        <v>97</v>
      </c>
      <c r="H100" s="24">
        <v>5</v>
      </c>
      <c r="I100" s="24">
        <v>4</v>
      </c>
      <c r="J100" s="24">
        <v>4</v>
      </c>
      <c r="K100" s="24">
        <v>4</v>
      </c>
      <c r="L100" s="24">
        <v>4</v>
      </c>
      <c r="M100" s="24">
        <v>5</v>
      </c>
      <c r="N100" s="24">
        <v>5</v>
      </c>
      <c r="O100" s="24">
        <v>5</v>
      </c>
      <c r="P100" s="24">
        <v>4</v>
      </c>
      <c r="Q100" s="24">
        <v>4</v>
      </c>
      <c r="R100" s="24">
        <v>5</v>
      </c>
      <c r="S100" s="24">
        <v>5</v>
      </c>
      <c r="T100" s="24">
        <v>5</v>
      </c>
      <c r="U100" s="24">
        <v>4</v>
      </c>
      <c r="V100" s="24">
        <v>5</v>
      </c>
      <c r="W100" s="24">
        <v>4</v>
      </c>
      <c r="X100" s="24">
        <v>5</v>
      </c>
      <c r="Y100" s="24">
        <v>5</v>
      </c>
      <c r="Z100" s="24">
        <v>2</v>
      </c>
      <c r="AA100" s="24">
        <v>5</v>
      </c>
      <c r="AB100" s="24">
        <v>4</v>
      </c>
      <c r="AC100" s="24">
        <v>4</v>
      </c>
      <c r="AD100" s="24">
        <v>5</v>
      </c>
      <c r="AE100" s="24">
        <v>5</v>
      </c>
      <c r="AF100" s="24">
        <v>4</v>
      </c>
      <c r="AG100" s="24">
        <v>4</v>
      </c>
      <c r="AH100" s="24">
        <v>4</v>
      </c>
      <c r="AI100" s="24">
        <v>4</v>
      </c>
      <c r="AJ100" s="24">
        <v>3</v>
      </c>
      <c r="AK100" s="24">
        <v>5</v>
      </c>
      <c r="AL100" s="24">
        <v>4</v>
      </c>
      <c r="AM100" s="24">
        <v>4</v>
      </c>
      <c r="AN100" s="24">
        <v>5</v>
      </c>
      <c r="AO100" s="24">
        <v>4</v>
      </c>
      <c r="AP100" s="24">
        <v>5</v>
      </c>
    </row>
    <row r="101" spans="1:42" x14ac:dyDescent="0.25">
      <c r="A101" s="14"/>
      <c r="B101" s="14"/>
      <c r="C101" s="24" t="s">
        <v>107</v>
      </c>
      <c r="D101" s="24" t="s">
        <v>127</v>
      </c>
      <c r="E101" s="24" t="s">
        <v>141</v>
      </c>
      <c r="F101" s="14" t="s">
        <v>150</v>
      </c>
      <c r="G101" s="14">
        <v>98</v>
      </c>
      <c r="H101" s="24">
        <v>5</v>
      </c>
      <c r="I101" s="24">
        <v>5</v>
      </c>
      <c r="J101" s="24">
        <v>4</v>
      </c>
      <c r="K101" s="24">
        <v>3</v>
      </c>
      <c r="L101" s="24">
        <v>5</v>
      </c>
      <c r="M101" s="24">
        <v>5</v>
      </c>
      <c r="N101" s="24">
        <v>5</v>
      </c>
      <c r="O101" s="24">
        <v>4</v>
      </c>
      <c r="P101" s="24">
        <v>5</v>
      </c>
      <c r="Q101" s="24">
        <v>5</v>
      </c>
      <c r="R101" s="24">
        <v>4</v>
      </c>
      <c r="S101" s="24">
        <v>4</v>
      </c>
      <c r="T101" s="24">
        <v>5</v>
      </c>
      <c r="U101" s="24">
        <v>4</v>
      </c>
      <c r="V101" s="24">
        <v>5</v>
      </c>
      <c r="W101" s="24">
        <v>5</v>
      </c>
      <c r="X101" s="24">
        <v>5</v>
      </c>
      <c r="Y101" s="24">
        <v>5</v>
      </c>
      <c r="Z101" s="24">
        <v>2</v>
      </c>
      <c r="AA101" s="24">
        <v>5</v>
      </c>
      <c r="AB101" s="24">
        <v>4</v>
      </c>
      <c r="AC101" s="24">
        <v>4</v>
      </c>
      <c r="AD101" s="24">
        <v>5</v>
      </c>
      <c r="AE101" s="24">
        <v>5</v>
      </c>
      <c r="AF101" s="24">
        <v>5</v>
      </c>
      <c r="AG101" s="24">
        <v>4</v>
      </c>
      <c r="AH101" s="24">
        <v>4</v>
      </c>
      <c r="AI101" s="24">
        <v>4</v>
      </c>
      <c r="AJ101" s="24">
        <v>3</v>
      </c>
      <c r="AK101" s="24">
        <v>5</v>
      </c>
      <c r="AL101" s="24">
        <v>5</v>
      </c>
      <c r="AM101" s="24">
        <v>5</v>
      </c>
      <c r="AN101" s="24">
        <v>5</v>
      </c>
      <c r="AO101" s="24">
        <v>5</v>
      </c>
      <c r="AP101" s="24">
        <v>5</v>
      </c>
    </row>
    <row r="102" spans="1:42" x14ac:dyDescent="0.25">
      <c r="A102" s="14"/>
      <c r="B102" s="14"/>
      <c r="C102" s="24" t="s">
        <v>157</v>
      </c>
      <c r="D102" s="24" t="s">
        <v>128</v>
      </c>
      <c r="E102" s="24" t="s">
        <v>116</v>
      </c>
      <c r="F102" s="14" t="s">
        <v>150</v>
      </c>
      <c r="G102" s="14">
        <v>99</v>
      </c>
      <c r="H102" s="24">
        <v>4</v>
      </c>
      <c r="I102" s="24">
        <v>4</v>
      </c>
      <c r="J102" s="24">
        <v>4</v>
      </c>
      <c r="K102" s="24">
        <v>4</v>
      </c>
      <c r="L102" s="24">
        <v>4</v>
      </c>
      <c r="M102" s="24">
        <v>5</v>
      </c>
      <c r="N102" s="24">
        <v>4</v>
      </c>
      <c r="O102" s="24">
        <v>5</v>
      </c>
      <c r="P102" s="24">
        <v>4</v>
      </c>
      <c r="Q102" s="24">
        <v>4</v>
      </c>
      <c r="R102" s="24">
        <v>4</v>
      </c>
      <c r="S102" s="24">
        <v>4</v>
      </c>
      <c r="T102" s="24">
        <v>5</v>
      </c>
      <c r="U102" s="24">
        <v>4</v>
      </c>
      <c r="V102" s="24">
        <v>5</v>
      </c>
      <c r="W102" s="24">
        <v>5</v>
      </c>
      <c r="X102" s="24">
        <v>5</v>
      </c>
      <c r="Y102" s="24">
        <v>5</v>
      </c>
      <c r="Z102" s="24">
        <v>4</v>
      </c>
      <c r="AA102" s="24">
        <v>4</v>
      </c>
      <c r="AB102" s="24">
        <v>5</v>
      </c>
      <c r="AC102" s="24">
        <v>3</v>
      </c>
      <c r="AD102" s="24">
        <v>5</v>
      </c>
      <c r="AE102" s="24">
        <v>5</v>
      </c>
      <c r="AF102" s="24">
        <v>4</v>
      </c>
      <c r="AG102" s="24">
        <v>4</v>
      </c>
      <c r="AH102" s="24">
        <v>4</v>
      </c>
      <c r="AI102" s="24">
        <v>4</v>
      </c>
      <c r="AJ102" s="24">
        <v>3</v>
      </c>
      <c r="AK102" s="24">
        <v>5</v>
      </c>
      <c r="AL102" s="24">
        <v>5</v>
      </c>
      <c r="AM102" s="24">
        <v>4</v>
      </c>
      <c r="AN102" s="24">
        <v>5</v>
      </c>
      <c r="AO102" s="24">
        <v>4</v>
      </c>
      <c r="AP102" s="24">
        <v>4</v>
      </c>
    </row>
    <row r="103" spans="1:42" x14ac:dyDescent="0.25">
      <c r="A103" s="14"/>
      <c r="B103" s="14"/>
      <c r="C103" s="14" t="s">
        <v>157</v>
      </c>
      <c r="D103" s="14" t="s">
        <v>98</v>
      </c>
      <c r="E103" s="14" t="s">
        <v>100</v>
      </c>
      <c r="F103" s="14" t="s">
        <v>150</v>
      </c>
      <c r="G103" s="14">
        <v>100</v>
      </c>
      <c r="H103" s="24">
        <v>5</v>
      </c>
      <c r="I103" s="24">
        <v>5</v>
      </c>
      <c r="J103" s="24">
        <v>4</v>
      </c>
      <c r="K103" s="24">
        <v>4</v>
      </c>
      <c r="L103" s="24">
        <v>4</v>
      </c>
      <c r="M103" s="24">
        <v>5</v>
      </c>
      <c r="N103" s="24">
        <v>4</v>
      </c>
      <c r="O103" s="24">
        <v>5</v>
      </c>
      <c r="P103" s="24">
        <v>4</v>
      </c>
      <c r="Q103" s="24">
        <v>4</v>
      </c>
      <c r="R103" s="24">
        <v>4</v>
      </c>
      <c r="S103" s="24">
        <v>4</v>
      </c>
      <c r="T103" s="24">
        <v>5</v>
      </c>
      <c r="U103" s="24">
        <v>4</v>
      </c>
      <c r="V103" s="24">
        <v>5</v>
      </c>
      <c r="W103" s="24">
        <v>5</v>
      </c>
      <c r="X103" s="24">
        <v>5</v>
      </c>
      <c r="Y103" s="24">
        <v>5</v>
      </c>
      <c r="Z103" s="24">
        <v>4</v>
      </c>
      <c r="AA103" s="24">
        <v>4</v>
      </c>
      <c r="AB103" s="24">
        <v>5</v>
      </c>
      <c r="AC103" s="24">
        <v>3</v>
      </c>
      <c r="AD103" s="24">
        <v>5</v>
      </c>
      <c r="AE103" s="24">
        <v>5</v>
      </c>
      <c r="AF103" s="24">
        <v>4</v>
      </c>
      <c r="AG103" s="24">
        <v>4</v>
      </c>
      <c r="AH103" s="24">
        <v>4</v>
      </c>
      <c r="AI103" s="24">
        <v>4</v>
      </c>
      <c r="AJ103" s="24">
        <v>3</v>
      </c>
      <c r="AK103" s="24">
        <v>5</v>
      </c>
      <c r="AL103" s="24">
        <v>5</v>
      </c>
      <c r="AM103" s="24">
        <v>4</v>
      </c>
      <c r="AN103" s="24">
        <v>5</v>
      </c>
      <c r="AO103" s="24">
        <v>4</v>
      </c>
      <c r="AP103" s="24">
        <v>4</v>
      </c>
    </row>
    <row r="104" spans="1:42" x14ac:dyDescent="0.25">
      <c r="A104" s="14">
        <v>26</v>
      </c>
      <c r="B104" s="18" t="s">
        <v>20</v>
      </c>
      <c r="C104" s="24" t="s">
        <v>97</v>
      </c>
      <c r="D104" s="24" t="s">
        <v>98</v>
      </c>
      <c r="E104" s="24" t="s">
        <v>100</v>
      </c>
      <c r="F104" s="18" t="s">
        <v>149</v>
      </c>
      <c r="G104" s="14">
        <v>101</v>
      </c>
      <c r="H104" s="24">
        <v>4</v>
      </c>
      <c r="I104" s="24">
        <v>4</v>
      </c>
      <c r="J104" s="24">
        <v>4</v>
      </c>
      <c r="K104" s="24">
        <v>3</v>
      </c>
      <c r="L104" s="24">
        <v>4</v>
      </c>
      <c r="M104" s="24">
        <v>4</v>
      </c>
      <c r="N104" s="24">
        <v>4</v>
      </c>
      <c r="O104" s="24">
        <v>4</v>
      </c>
      <c r="P104" s="24">
        <v>3</v>
      </c>
      <c r="Q104" s="24">
        <v>4</v>
      </c>
      <c r="R104" s="24">
        <v>3</v>
      </c>
      <c r="S104" s="24">
        <v>4</v>
      </c>
      <c r="T104" s="24">
        <v>3</v>
      </c>
      <c r="U104" s="24">
        <v>4</v>
      </c>
      <c r="V104" s="24">
        <v>3</v>
      </c>
      <c r="W104" s="24">
        <v>4</v>
      </c>
      <c r="X104" s="24">
        <v>3</v>
      </c>
      <c r="Y104" s="24">
        <v>4</v>
      </c>
      <c r="Z104" s="24">
        <v>3</v>
      </c>
      <c r="AA104" s="24">
        <v>3</v>
      </c>
      <c r="AB104" s="24">
        <v>4</v>
      </c>
      <c r="AC104" s="24">
        <v>4</v>
      </c>
      <c r="AD104" s="24">
        <v>4</v>
      </c>
      <c r="AE104" s="24">
        <v>3</v>
      </c>
      <c r="AF104" s="24">
        <v>4</v>
      </c>
      <c r="AG104" s="24">
        <v>4</v>
      </c>
      <c r="AH104" s="24">
        <v>3</v>
      </c>
      <c r="AI104" s="24">
        <v>4</v>
      </c>
      <c r="AJ104" s="24">
        <v>4</v>
      </c>
      <c r="AK104" s="24">
        <v>4</v>
      </c>
      <c r="AL104" s="24">
        <v>4</v>
      </c>
      <c r="AM104" s="24">
        <v>4</v>
      </c>
      <c r="AN104" s="24">
        <v>4</v>
      </c>
      <c r="AO104" s="24">
        <v>3</v>
      </c>
      <c r="AP104" s="24">
        <v>4</v>
      </c>
    </row>
    <row r="105" spans="1:42" x14ac:dyDescent="0.25">
      <c r="A105" s="14"/>
      <c r="B105" s="14"/>
      <c r="C105" s="24" t="s">
        <v>157</v>
      </c>
      <c r="D105" s="24" t="s">
        <v>101</v>
      </c>
      <c r="E105" s="24" t="s">
        <v>141</v>
      </c>
      <c r="F105" s="14" t="s">
        <v>149</v>
      </c>
      <c r="G105" s="14">
        <v>102</v>
      </c>
      <c r="H105" s="24">
        <v>5</v>
      </c>
      <c r="I105" s="24">
        <v>3</v>
      </c>
      <c r="J105" s="24">
        <v>4</v>
      </c>
      <c r="K105" s="24">
        <v>5</v>
      </c>
      <c r="L105" s="24">
        <v>3</v>
      </c>
      <c r="M105" s="24">
        <v>5</v>
      </c>
      <c r="N105" s="24">
        <v>3</v>
      </c>
      <c r="O105" s="24">
        <v>5</v>
      </c>
      <c r="P105" s="24">
        <v>3</v>
      </c>
      <c r="Q105" s="24">
        <v>3</v>
      </c>
      <c r="R105" s="24">
        <v>3</v>
      </c>
      <c r="S105" s="24">
        <v>4</v>
      </c>
      <c r="T105" s="24">
        <v>4</v>
      </c>
      <c r="U105" s="24">
        <v>4</v>
      </c>
      <c r="V105" s="24">
        <v>3</v>
      </c>
      <c r="W105" s="24">
        <v>3</v>
      </c>
      <c r="X105" s="24">
        <v>3</v>
      </c>
      <c r="Y105" s="24">
        <v>4</v>
      </c>
      <c r="Z105" s="24">
        <v>3</v>
      </c>
      <c r="AA105" s="24">
        <v>5</v>
      </c>
      <c r="AB105" s="24">
        <v>4</v>
      </c>
      <c r="AC105" s="24">
        <v>4</v>
      </c>
      <c r="AD105" s="24">
        <v>3</v>
      </c>
      <c r="AE105" s="24">
        <v>4</v>
      </c>
      <c r="AF105" s="24">
        <v>4</v>
      </c>
      <c r="AG105" s="24">
        <v>4</v>
      </c>
      <c r="AH105" s="24">
        <v>4</v>
      </c>
      <c r="AI105" s="24">
        <v>4</v>
      </c>
      <c r="AJ105" s="24">
        <v>4</v>
      </c>
      <c r="AK105" s="24">
        <v>3</v>
      </c>
      <c r="AL105" s="24">
        <v>4</v>
      </c>
      <c r="AM105" s="24">
        <v>2</v>
      </c>
      <c r="AN105" s="24">
        <v>3</v>
      </c>
      <c r="AO105" s="24">
        <v>3</v>
      </c>
      <c r="AP105" s="24">
        <v>3</v>
      </c>
    </row>
    <row r="106" spans="1:42" x14ac:dyDescent="0.25">
      <c r="A106" s="14"/>
      <c r="B106" s="14"/>
      <c r="C106" s="24" t="s">
        <v>97</v>
      </c>
      <c r="D106" s="24" t="s">
        <v>162</v>
      </c>
      <c r="E106" s="24" t="s">
        <v>109</v>
      </c>
      <c r="F106" s="14" t="s">
        <v>150</v>
      </c>
      <c r="G106" s="14">
        <v>103</v>
      </c>
      <c r="H106" s="24">
        <v>2</v>
      </c>
      <c r="I106" s="24">
        <v>3</v>
      </c>
      <c r="J106" s="24">
        <v>3</v>
      </c>
      <c r="K106" s="24">
        <v>2</v>
      </c>
      <c r="L106" s="24">
        <v>2</v>
      </c>
      <c r="M106" s="24">
        <v>4</v>
      </c>
      <c r="N106" s="24">
        <v>2</v>
      </c>
      <c r="O106" s="24">
        <v>4</v>
      </c>
      <c r="P106" s="24">
        <v>2</v>
      </c>
      <c r="Q106" s="24">
        <v>3</v>
      </c>
      <c r="R106" s="24">
        <v>2</v>
      </c>
      <c r="S106" s="24">
        <v>1</v>
      </c>
      <c r="T106" s="24">
        <v>2</v>
      </c>
      <c r="U106" s="24">
        <v>2</v>
      </c>
      <c r="V106" s="24">
        <v>3</v>
      </c>
      <c r="W106" s="24">
        <v>2</v>
      </c>
      <c r="X106" s="24">
        <v>2</v>
      </c>
      <c r="Y106" s="24">
        <v>2</v>
      </c>
      <c r="Z106" s="24">
        <v>2</v>
      </c>
      <c r="AA106" s="24">
        <v>3</v>
      </c>
      <c r="AB106" s="24">
        <v>2</v>
      </c>
      <c r="AC106" s="24">
        <v>4</v>
      </c>
      <c r="AD106" s="24">
        <v>2</v>
      </c>
      <c r="AE106" s="24">
        <v>2</v>
      </c>
      <c r="AF106" s="24">
        <v>3</v>
      </c>
      <c r="AG106" s="24">
        <v>2</v>
      </c>
      <c r="AH106" s="24">
        <v>2</v>
      </c>
      <c r="AI106" s="24">
        <v>2</v>
      </c>
      <c r="AJ106" s="24">
        <v>1</v>
      </c>
      <c r="AK106" s="24">
        <v>3</v>
      </c>
      <c r="AL106" s="24">
        <v>3</v>
      </c>
      <c r="AM106" s="24">
        <v>3</v>
      </c>
      <c r="AN106" s="24">
        <v>4</v>
      </c>
      <c r="AO106" s="24">
        <v>3</v>
      </c>
      <c r="AP106" s="24">
        <v>4</v>
      </c>
    </row>
    <row r="107" spans="1:42" x14ac:dyDescent="0.25">
      <c r="A107" s="14"/>
      <c r="B107" s="14"/>
      <c r="C107" s="24" t="s">
        <v>107</v>
      </c>
      <c r="D107" s="24" t="s">
        <v>163</v>
      </c>
      <c r="E107" s="37" t="s">
        <v>155</v>
      </c>
      <c r="F107" s="14" t="s">
        <v>150</v>
      </c>
      <c r="G107" s="14">
        <v>104</v>
      </c>
      <c r="H107" s="24">
        <v>2</v>
      </c>
      <c r="I107" s="24">
        <v>3</v>
      </c>
      <c r="J107" s="24">
        <v>4</v>
      </c>
      <c r="K107" s="24">
        <v>2</v>
      </c>
      <c r="L107" s="24">
        <v>3</v>
      </c>
      <c r="M107" s="24">
        <v>5</v>
      </c>
      <c r="N107" s="24">
        <v>3</v>
      </c>
      <c r="O107" s="24">
        <v>4</v>
      </c>
      <c r="P107" s="24">
        <v>4</v>
      </c>
      <c r="Q107" s="24">
        <v>4</v>
      </c>
      <c r="R107" s="24">
        <v>3</v>
      </c>
      <c r="S107" s="24">
        <v>3</v>
      </c>
      <c r="T107" s="24">
        <v>4</v>
      </c>
      <c r="U107" s="24">
        <v>3</v>
      </c>
      <c r="V107" s="24">
        <v>4</v>
      </c>
      <c r="W107" s="24">
        <v>3</v>
      </c>
      <c r="X107" s="24">
        <v>4</v>
      </c>
      <c r="Y107" s="24">
        <v>4</v>
      </c>
      <c r="Z107" s="24">
        <v>4</v>
      </c>
      <c r="AA107" s="24">
        <v>4</v>
      </c>
      <c r="AB107" s="24">
        <v>4</v>
      </c>
      <c r="AC107" s="24">
        <v>4</v>
      </c>
      <c r="AD107" s="24">
        <v>3</v>
      </c>
      <c r="AE107" s="24">
        <v>4</v>
      </c>
      <c r="AF107" s="24">
        <v>4</v>
      </c>
      <c r="AG107" s="24">
        <v>3</v>
      </c>
      <c r="AH107" s="24">
        <v>3</v>
      </c>
      <c r="AI107" s="24">
        <v>3</v>
      </c>
      <c r="AJ107" s="24">
        <v>3</v>
      </c>
      <c r="AK107" s="24">
        <v>4</v>
      </c>
      <c r="AL107" s="24">
        <v>4</v>
      </c>
      <c r="AM107" s="24">
        <v>4</v>
      </c>
      <c r="AN107" s="24">
        <v>4</v>
      </c>
      <c r="AO107" s="24">
        <v>5</v>
      </c>
      <c r="AP107" s="24">
        <v>4</v>
      </c>
    </row>
    <row r="108" spans="1:42" x14ac:dyDescent="0.25">
      <c r="A108" s="14">
        <v>27</v>
      </c>
      <c r="B108" s="18" t="s">
        <v>17</v>
      </c>
      <c r="C108" s="24" t="s">
        <v>103</v>
      </c>
      <c r="D108" s="24" t="s">
        <v>120</v>
      </c>
      <c r="E108" s="24" t="s">
        <v>141</v>
      </c>
      <c r="F108" s="18" t="s">
        <v>150</v>
      </c>
      <c r="G108" s="14">
        <v>105</v>
      </c>
      <c r="H108" s="24">
        <v>5</v>
      </c>
      <c r="I108" s="24">
        <v>3</v>
      </c>
      <c r="J108" s="24">
        <v>2</v>
      </c>
      <c r="K108" s="24">
        <v>2</v>
      </c>
      <c r="L108" s="24">
        <v>2</v>
      </c>
      <c r="M108" s="24">
        <v>5</v>
      </c>
      <c r="N108" s="24">
        <v>4</v>
      </c>
      <c r="O108" s="24">
        <v>3</v>
      </c>
      <c r="P108" s="24">
        <v>4</v>
      </c>
      <c r="Q108" s="24">
        <v>4</v>
      </c>
      <c r="R108" s="24">
        <v>2</v>
      </c>
      <c r="S108" s="24">
        <v>2</v>
      </c>
      <c r="T108" s="24">
        <v>3</v>
      </c>
      <c r="U108" s="24">
        <v>3</v>
      </c>
      <c r="V108" s="24">
        <v>5</v>
      </c>
      <c r="W108" s="24">
        <v>4</v>
      </c>
      <c r="X108" s="24">
        <v>4</v>
      </c>
      <c r="Y108" s="24">
        <v>5</v>
      </c>
      <c r="Z108" s="24">
        <v>4</v>
      </c>
      <c r="AA108" s="24">
        <v>4</v>
      </c>
      <c r="AB108" s="24">
        <v>4</v>
      </c>
      <c r="AC108" s="24">
        <v>4</v>
      </c>
      <c r="AD108" s="24">
        <v>3</v>
      </c>
      <c r="AE108" s="24">
        <v>3</v>
      </c>
      <c r="AF108" s="24">
        <v>3</v>
      </c>
      <c r="AG108" s="24">
        <v>3</v>
      </c>
      <c r="AH108" s="24">
        <v>3</v>
      </c>
      <c r="AI108" s="24">
        <v>3</v>
      </c>
      <c r="AJ108" s="24">
        <v>3</v>
      </c>
      <c r="AK108" s="24">
        <v>4</v>
      </c>
      <c r="AL108" s="24">
        <v>3</v>
      </c>
      <c r="AM108" s="24">
        <v>3</v>
      </c>
      <c r="AN108" s="24">
        <v>3</v>
      </c>
      <c r="AO108" s="24">
        <v>3</v>
      </c>
      <c r="AP108" s="24">
        <v>3</v>
      </c>
    </row>
    <row r="109" spans="1:42" x14ac:dyDescent="0.25">
      <c r="A109" s="14"/>
      <c r="B109" s="14"/>
      <c r="C109" s="14" t="s">
        <v>112</v>
      </c>
      <c r="D109" s="14" t="s">
        <v>120</v>
      </c>
      <c r="E109" s="14" t="s">
        <v>100</v>
      </c>
      <c r="F109" s="14" t="s">
        <v>150</v>
      </c>
      <c r="G109" s="14">
        <v>106</v>
      </c>
      <c r="H109" s="24">
        <v>5</v>
      </c>
      <c r="I109" s="24">
        <v>3</v>
      </c>
      <c r="J109" s="24">
        <v>2</v>
      </c>
      <c r="K109" s="24">
        <v>2</v>
      </c>
      <c r="L109" s="24">
        <v>2</v>
      </c>
      <c r="M109" s="24">
        <v>5</v>
      </c>
      <c r="N109" s="24">
        <v>4</v>
      </c>
      <c r="O109" s="24">
        <v>3</v>
      </c>
      <c r="P109" s="24">
        <v>4</v>
      </c>
      <c r="Q109" s="24">
        <v>4</v>
      </c>
      <c r="R109" s="24">
        <v>2</v>
      </c>
      <c r="S109" s="24">
        <v>2</v>
      </c>
      <c r="T109" s="24">
        <v>3</v>
      </c>
      <c r="U109" s="24">
        <v>3</v>
      </c>
      <c r="V109" s="24">
        <v>5</v>
      </c>
      <c r="W109" s="24">
        <v>4</v>
      </c>
      <c r="X109" s="24">
        <v>4</v>
      </c>
      <c r="Y109" s="24">
        <v>4</v>
      </c>
      <c r="Z109" s="24">
        <v>4</v>
      </c>
      <c r="AA109" s="24">
        <v>4</v>
      </c>
      <c r="AB109" s="24">
        <v>4</v>
      </c>
      <c r="AC109" s="24">
        <v>4</v>
      </c>
      <c r="AD109" s="24">
        <v>3</v>
      </c>
      <c r="AE109" s="24">
        <v>3</v>
      </c>
      <c r="AF109" s="24">
        <v>3</v>
      </c>
      <c r="AG109" s="24">
        <v>3</v>
      </c>
      <c r="AH109" s="24">
        <v>3</v>
      </c>
      <c r="AI109" s="24">
        <v>3</v>
      </c>
      <c r="AJ109" s="24">
        <v>3</v>
      </c>
      <c r="AK109" s="24">
        <v>4</v>
      </c>
      <c r="AL109" s="24">
        <v>3</v>
      </c>
      <c r="AM109" s="24">
        <v>3</v>
      </c>
      <c r="AN109" s="24">
        <v>3</v>
      </c>
      <c r="AO109" s="24">
        <v>3</v>
      </c>
      <c r="AP109" s="24">
        <v>3</v>
      </c>
    </row>
    <row r="110" spans="1:42" x14ac:dyDescent="0.25">
      <c r="A110" s="14"/>
      <c r="B110" s="14"/>
      <c r="C110" s="14" t="s">
        <v>103</v>
      </c>
      <c r="D110" s="14" t="s">
        <v>111</v>
      </c>
      <c r="E110" s="14" t="s">
        <v>184</v>
      </c>
      <c r="F110" s="14" t="s">
        <v>150</v>
      </c>
      <c r="G110" s="14">
        <v>107</v>
      </c>
      <c r="H110" s="24">
        <v>3</v>
      </c>
      <c r="I110" s="24">
        <v>2</v>
      </c>
      <c r="J110" s="24">
        <v>2</v>
      </c>
      <c r="K110" s="24">
        <v>2</v>
      </c>
      <c r="L110" s="24">
        <v>3</v>
      </c>
      <c r="M110" s="24">
        <v>5</v>
      </c>
      <c r="N110" s="24">
        <v>3</v>
      </c>
      <c r="O110" s="24">
        <v>5</v>
      </c>
      <c r="P110" s="24">
        <v>4</v>
      </c>
      <c r="Q110" s="24">
        <v>4</v>
      </c>
      <c r="R110" s="24">
        <v>3</v>
      </c>
      <c r="S110" s="24">
        <v>2</v>
      </c>
      <c r="T110" s="24">
        <v>3</v>
      </c>
      <c r="U110" s="24">
        <v>3</v>
      </c>
      <c r="V110" s="24">
        <v>5</v>
      </c>
      <c r="W110" s="24">
        <v>3</v>
      </c>
      <c r="X110" s="24">
        <v>4</v>
      </c>
      <c r="Y110" s="24">
        <v>5</v>
      </c>
      <c r="Z110" s="24">
        <v>5</v>
      </c>
      <c r="AA110" s="24">
        <v>5</v>
      </c>
      <c r="AB110" s="24">
        <v>4</v>
      </c>
      <c r="AC110" s="24">
        <v>5</v>
      </c>
      <c r="AD110" s="24">
        <v>5</v>
      </c>
      <c r="AE110" s="24">
        <v>4</v>
      </c>
      <c r="AF110" s="24">
        <v>5</v>
      </c>
      <c r="AG110" s="24">
        <v>3</v>
      </c>
      <c r="AH110" s="24">
        <v>4</v>
      </c>
      <c r="AI110" s="24">
        <v>3</v>
      </c>
      <c r="AJ110" s="24">
        <v>4</v>
      </c>
      <c r="AK110" s="24">
        <v>5</v>
      </c>
      <c r="AL110" s="24">
        <v>5</v>
      </c>
      <c r="AM110" s="24">
        <v>4</v>
      </c>
      <c r="AN110" s="24">
        <v>4</v>
      </c>
      <c r="AO110" s="24">
        <v>4</v>
      </c>
      <c r="AP110" s="24">
        <v>3</v>
      </c>
    </row>
    <row r="111" spans="1:42" x14ac:dyDescent="0.25">
      <c r="A111" s="14"/>
      <c r="B111" s="14"/>
      <c r="C111" s="14" t="s">
        <v>97</v>
      </c>
      <c r="D111" s="14" t="s">
        <v>111</v>
      </c>
      <c r="E111" s="14" t="s">
        <v>141</v>
      </c>
      <c r="F111" s="14" t="s">
        <v>150</v>
      </c>
      <c r="G111" s="14">
        <v>108</v>
      </c>
      <c r="H111" s="24">
        <v>4</v>
      </c>
      <c r="I111" s="24">
        <v>3</v>
      </c>
      <c r="J111" s="24">
        <v>4</v>
      </c>
      <c r="K111" s="24">
        <v>3</v>
      </c>
      <c r="L111" s="24">
        <v>4</v>
      </c>
      <c r="M111" s="24">
        <v>5</v>
      </c>
      <c r="N111" s="24">
        <v>4</v>
      </c>
      <c r="O111" s="24">
        <v>5</v>
      </c>
      <c r="P111" s="24">
        <v>3</v>
      </c>
      <c r="Q111" s="24">
        <v>4</v>
      </c>
      <c r="R111" s="24">
        <v>4</v>
      </c>
      <c r="S111" s="24">
        <v>3</v>
      </c>
      <c r="T111" s="24">
        <v>4</v>
      </c>
      <c r="U111" s="24">
        <v>4</v>
      </c>
      <c r="V111" s="24">
        <v>5</v>
      </c>
      <c r="W111" s="24">
        <v>4</v>
      </c>
      <c r="X111" s="24">
        <v>4</v>
      </c>
      <c r="Y111" s="24">
        <v>4</v>
      </c>
      <c r="Z111" s="24">
        <v>4</v>
      </c>
      <c r="AA111" s="24">
        <v>4</v>
      </c>
      <c r="AB111" s="24">
        <v>4</v>
      </c>
      <c r="AC111" s="24">
        <v>5</v>
      </c>
      <c r="AD111" s="24">
        <v>4</v>
      </c>
      <c r="AE111" s="24">
        <v>4</v>
      </c>
      <c r="AF111" s="24">
        <v>4</v>
      </c>
      <c r="AG111" s="24">
        <v>4</v>
      </c>
      <c r="AH111" s="24">
        <v>4</v>
      </c>
      <c r="AI111" s="24">
        <v>3</v>
      </c>
      <c r="AJ111" s="24">
        <v>4</v>
      </c>
      <c r="AK111" s="24">
        <v>4</v>
      </c>
      <c r="AL111" s="24">
        <v>5</v>
      </c>
      <c r="AM111" s="24">
        <v>4</v>
      </c>
      <c r="AN111" s="24">
        <v>4</v>
      </c>
      <c r="AO111" s="24">
        <v>3</v>
      </c>
      <c r="AP111" s="24">
        <v>3</v>
      </c>
    </row>
    <row r="112" spans="1:42" x14ac:dyDescent="0.25">
      <c r="A112" s="14">
        <v>28</v>
      </c>
      <c r="B112" s="18" t="s">
        <v>22</v>
      </c>
      <c r="C112" s="24" t="s">
        <v>167</v>
      </c>
      <c r="D112" s="24" t="s">
        <v>98</v>
      </c>
      <c r="E112" s="37" t="s">
        <v>188</v>
      </c>
      <c r="F112" s="18" t="s">
        <v>149</v>
      </c>
      <c r="G112" s="14">
        <v>109</v>
      </c>
      <c r="H112" s="24">
        <v>5</v>
      </c>
      <c r="I112" s="24">
        <v>5</v>
      </c>
      <c r="J112" s="24">
        <v>5</v>
      </c>
      <c r="K112" s="24">
        <v>4</v>
      </c>
      <c r="L112" s="24">
        <v>5</v>
      </c>
      <c r="M112" s="24">
        <v>5</v>
      </c>
      <c r="N112" s="24">
        <v>5</v>
      </c>
      <c r="O112" s="24">
        <v>4</v>
      </c>
      <c r="P112" s="24">
        <v>4</v>
      </c>
      <c r="Q112" s="24">
        <v>5</v>
      </c>
      <c r="R112" s="24">
        <v>4</v>
      </c>
      <c r="S112" s="24">
        <v>4</v>
      </c>
      <c r="T112" s="24">
        <v>5</v>
      </c>
      <c r="U112" s="24">
        <v>5</v>
      </c>
      <c r="V112" s="24">
        <v>5</v>
      </c>
      <c r="W112" s="24">
        <v>5</v>
      </c>
      <c r="X112" s="24">
        <v>5</v>
      </c>
      <c r="Y112" s="24">
        <v>5</v>
      </c>
      <c r="Z112" s="24">
        <v>4</v>
      </c>
      <c r="AA112" s="24">
        <v>5</v>
      </c>
      <c r="AB112" s="24">
        <v>4</v>
      </c>
      <c r="AC112" s="24">
        <v>5</v>
      </c>
      <c r="AD112" s="24">
        <v>5</v>
      </c>
      <c r="AE112" s="24">
        <v>5</v>
      </c>
      <c r="AF112" s="24">
        <v>5</v>
      </c>
      <c r="AG112" s="24">
        <v>5</v>
      </c>
      <c r="AH112" s="24">
        <v>4</v>
      </c>
      <c r="AI112" s="24">
        <v>5</v>
      </c>
      <c r="AJ112" s="24">
        <v>4</v>
      </c>
      <c r="AK112" s="24">
        <v>5</v>
      </c>
      <c r="AL112" s="24">
        <v>5</v>
      </c>
      <c r="AM112" s="24">
        <v>5</v>
      </c>
      <c r="AN112" s="24">
        <v>5</v>
      </c>
      <c r="AO112" s="24">
        <v>5</v>
      </c>
      <c r="AP112" s="24">
        <v>5</v>
      </c>
    </row>
    <row r="113" spans="1:42" x14ac:dyDescent="0.25">
      <c r="A113" s="14"/>
      <c r="B113" s="14"/>
      <c r="C113" s="14" t="s">
        <v>107</v>
      </c>
      <c r="D113" s="14" t="s">
        <v>98</v>
      </c>
      <c r="E113" s="14" t="s">
        <v>184</v>
      </c>
      <c r="F113" s="14" t="s">
        <v>150</v>
      </c>
      <c r="G113" s="14">
        <v>110</v>
      </c>
      <c r="H113" s="24">
        <v>4</v>
      </c>
      <c r="I113" s="24">
        <v>4</v>
      </c>
      <c r="J113" s="24">
        <v>3</v>
      </c>
      <c r="K113" s="24">
        <v>2</v>
      </c>
      <c r="L113" s="24">
        <v>4</v>
      </c>
      <c r="M113" s="24">
        <v>5</v>
      </c>
      <c r="N113" s="24">
        <v>4</v>
      </c>
      <c r="O113" s="24">
        <v>4</v>
      </c>
      <c r="P113" s="24">
        <v>4</v>
      </c>
      <c r="Q113" s="24">
        <v>4</v>
      </c>
      <c r="R113" s="24">
        <v>3</v>
      </c>
      <c r="S113" s="24">
        <v>2</v>
      </c>
      <c r="T113" s="24">
        <v>3</v>
      </c>
      <c r="U113" s="24">
        <v>4</v>
      </c>
      <c r="V113" s="24">
        <v>5</v>
      </c>
      <c r="W113" s="24">
        <v>4</v>
      </c>
      <c r="X113" s="24">
        <v>4</v>
      </c>
      <c r="Y113" s="24">
        <v>5</v>
      </c>
      <c r="Z113" s="24">
        <v>2</v>
      </c>
      <c r="AA113" s="24">
        <v>3</v>
      </c>
      <c r="AB113" s="24">
        <v>4</v>
      </c>
      <c r="AC113" s="24">
        <v>4</v>
      </c>
      <c r="AD113" s="24">
        <v>4</v>
      </c>
      <c r="AE113" s="24">
        <v>4</v>
      </c>
      <c r="AF113" s="24">
        <v>4</v>
      </c>
      <c r="AG113" s="24">
        <v>2</v>
      </c>
      <c r="AH113" s="24">
        <v>2</v>
      </c>
      <c r="AI113" s="24">
        <v>3</v>
      </c>
      <c r="AJ113" s="24">
        <v>1</v>
      </c>
      <c r="AK113" s="24">
        <v>4</v>
      </c>
      <c r="AL113" s="24">
        <v>4</v>
      </c>
      <c r="AM113" s="24">
        <v>4</v>
      </c>
      <c r="AN113" s="24">
        <v>5</v>
      </c>
      <c r="AO113" s="24">
        <v>4</v>
      </c>
      <c r="AP113" s="24">
        <v>3</v>
      </c>
    </row>
    <row r="114" spans="1:42" x14ac:dyDescent="0.25">
      <c r="A114" s="14"/>
      <c r="B114" s="14"/>
      <c r="C114" s="14" t="s">
        <v>107</v>
      </c>
      <c r="D114" s="14" t="s">
        <v>96</v>
      </c>
      <c r="E114" s="14" t="s">
        <v>184</v>
      </c>
      <c r="F114" s="14" t="s">
        <v>149</v>
      </c>
      <c r="G114" s="14">
        <v>111</v>
      </c>
      <c r="H114" s="29">
        <v>4</v>
      </c>
      <c r="I114" s="29">
        <v>4</v>
      </c>
      <c r="J114" s="29">
        <v>4</v>
      </c>
      <c r="K114" s="29">
        <v>2</v>
      </c>
      <c r="L114" s="29">
        <v>5</v>
      </c>
      <c r="M114" s="29">
        <v>5</v>
      </c>
      <c r="N114" s="29">
        <v>5</v>
      </c>
      <c r="O114" s="29">
        <v>4</v>
      </c>
      <c r="P114" s="29">
        <v>4</v>
      </c>
      <c r="Q114" s="29">
        <v>4</v>
      </c>
      <c r="R114" s="29">
        <v>5</v>
      </c>
      <c r="S114" s="29">
        <v>3</v>
      </c>
      <c r="T114" s="29">
        <v>5</v>
      </c>
      <c r="U114" s="29">
        <v>5</v>
      </c>
      <c r="V114" s="29">
        <v>5</v>
      </c>
      <c r="W114" s="29">
        <v>5</v>
      </c>
      <c r="X114" s="29">
        <v>4</v>
      </c>
      <c r="Y114" s="29">
        <v>4</v>
      </c>
      <c r="Z114" s="29">
        <v>4</v>
      </c>
      <c r="AA114" s="29">
        <v>5</v>
      </c>
      <c r="AB114" s="29">
        <v>5</v>
      </c>
      <c r="AC114" s="29">
        <v>5</v>
      </c>
      <c r="AD114" s="29">
        <v>5</v>
      </c>
      <c r="AE114" s="29">
        <v>5</v>
      </c>
      <c r="AF114" s="29">
        <v>5</v>
      </c>
      <c r="AG114" s="29">
        <v>5</v>
      </c>
      <c r="AH114" s="29">
        <v>3</v>
      </c>
      <c r="AI114" s="29">
        <v>3</v>
      </c>
      <c r="AJ114" s="29">
        <v>4</v>
      </c>
      <c r="AK114" s="29">
        <v>5</v>
      </c>
      <c r="AL114" s="29">
        <v>5</v>
      </c>
      <c r="AM114" s="29">
        <v>4</v>
      </c>
      <c r="AN114" s="29">
        <v>5</v>
      </c>
      <c r="AO114" s="29">
        <v>4</v>
      </c>
      <c r="AP114" s="29">
        <v>4</v>
      </c>
    </row>
    <row r="115" spans="1:42" x14ac:dyDescent="0.25">
      <c r="A115" s="14"/>
      <c r="B115" s="14"/>
      <c r="C115" s="14" t="s">
        <v>107</v>
      </c>
      <c r="D115" s="14" t="s">
        <v>127</v>
      </c>
      <c r="E115" s="14" t="s">
        <v>184</v>
      </c>
      <c r="F115" s="14" t="s">
        <v>149</v>
      </c>
      <c r="G115" s="14">
        <v>112</v>
      </c>
      <c r="H115" s="24">
        <v>3</v>
      </c>
      <c r="I115" s="24">
        <v>3</v>
      </c>
      <c r="J115" s="24">
        <v>3</v>
      </c>
      <c r="K115" s="24">
        <v>3</v>
      </c>
      <c r="L115" s="24">
        <v>3</v>
      </c>
      <c r="M115" s="24">
        <v>4</v>
      </c>
      <c r="N115" s="24">
        <v>3</v>
      </c>
      <c r="O115" s="24">
        <v>3</v>
      </c>
      <c r="P115" s="24">
        <v>3</v>
      </c>
      <c r="Q115" s="24">
        <v>4</v>
      </c>
      <c r="R115" s="24">
        <v>2</v>
      </c>
      <c r="S115" s="24">
        <v>2</v>
      </c>
      <c r="T115" s="24">
        <v>3</v>
      </c>
      <c r="U115" s="24">
        <v>3</v>
      </c>
      <c r="V115" s="24">
        <v>3</v>
      </c>
      <c r="W115" s="24">
        <v>2</v>
      </c>
      <c r="X115" s="24">
        <v>2</v>
      </c>
      <c r="Y115" s="24">
        <v>2</v>
      </c>
      <c r="Z115" s="24">
        <v>2</v>
      </c>
      <c r="AA115" s="24">
        <v>2</v>
      </c>
      <c r="AB115" s="24">
        <v>2</v>
      </c>
      <c r="AC115" s="24">
        <v>3</v>
      </c>
      <c r="AD115" s="24">
        <v>3</v>
      </c>
      <c r="AE115" s="24">
        <v>3</v>
      </c>
      <c r="AF115" s="24">
        <v>3</v>
      </c>
      <c r="AG115" s="24">
        <v>2</v>
      </c>
      <c r="AH115" s="24">
        <v>3</v>
      </c>
      <c r="AI115" s="24">
        <v>3</v>
      </c>
      <c r="AJ115" s="24">
        <v>3</v>
      </c>
      <c r="AK115" s="24">
        <v>3</v>
      </c>
      <c r="AL115" s="24">
        <v>4</v>
      </c>
      <c r="AM115" s="24">
        <v>3</v>
      </c>
      <c r="AN115" s="24">
        <v>2</v>
      </c>
      <c r="AO115" s="24">
        <v>2</v>
      </c>
      <c r="AP115" s="24">
        <v>3</v>
      </c>
    </row>
    <row r="116" spans="1:42" x14ac:dyDescent="0.25">
      <c r="A116" s="14">
        <v>29</v>
      </c>
      <c r="B116" s="18" t="s">
        <v>27</v>
      </c>
      <c r="C116" s="24" t="s">
        <v>166</v>
      </c>
      <c r="D116" s="24" t="s">
        <v>110</v>
      </c>
      <c r="E116" s="37" t="s">
        <v>144</v>
      </c>
      <c r="F116" s="18" t="s">
        <v>149</v>
      </c>
      <c r="G116" s="14">
        <v>113</v>
      </c>
      <c r="H116" s="24">
        <v>5</v>
      </c>
      <c r="I116" s="24">
        <v>5</v>
      </c>
      <c r="J116" s="24">
        <v>4</v>
      </c>
      <c r="K116" s="24">
        <v>4</v>
      </c>
      <c r="L116" s="24">
        <v>3</v>
      </c>
      <c r="M116" s="24">
        <v>4</v>
      </c>
      <c r="N116" s="24">
        <v>4</v>
      </c>
      <c r="O116" s="24">
        <v>4</v>
      </c>
      <c r="P116" s="24">
        <v>2</v>
      </c>
      <c r="Q116" s="24">
        <v>3</v>
      </c>
      <c r="R116" s="24">
        <v>4</v>
      </c>
      <c r="S116" s="24">
        <v>4</v>
      </c>
      <c r="T116" s="24">
        <v>4</v>
      </c>
      <c r="U116" s="24">
        <v>3</v>
      </c>
      <c r="V116" s="24">
        <v>4</v>
      </c>
      <c r="W116" s="24">
        <v>4</v>
      </c>
      <c r="X116" s="24">
        <v>4</v>
      </c>
      <c r="Y116" s="24">
        <v>4</v>
      </c>
      <c r="Z116" s="24">
        <v>3</v>
      </c>
      <c r="AA116" s="24">
        <v>5</v>
      </c>
      <c r="AB116" s="24">
        <v>4</v>
      </c>
      <c r="AC116" s="24">
        <v>4</v>
      </c>
      <c r="AD116" s="24">
        <v>4</v>
      </c>
      <c r="AE116" s="24">
        <v>4</v>
      </c>
      <c r="AF116" s="24">
        <v>4</v>
      </c>
      <c r="AG116" s="24">
        <v>4</v>
      </c>
      <c r="AH116" s="24">
        <v>4</v>
      </c>
      <c r="AI116" s="24">
        <v>4</v>
      </c>
      <c r="AJ116" s="24">
        <v>4</v>
      </c>
      <c r="AK116" s="24">
        <v>4</v>
      </c>
      <c r="AL116" s="24">
        <v>3</v>
      </c>
      <c r="AM116" s="24">
        <v>4</v>
      </c>
      <c r="AN116" s="24">
        <v>3</v>
      </c>
      <c r="AO116" s="24">
        <v>3</v>
      </c>
      <c r="AP116" s="24">
        <v>4</v>
      </c>
    </row>
    <row r="117" spans="1:42" x14ac:dyDescent="0.25">
      <c r="A117" s="14"/>
      <c r="B117" s="14"/>
      <c r="C117" s="14" t="s">
        <v>157</v>
      </c>
      <c r="D117" s="14" t="s">
        <v>110</v>
      </c>
      <c r="E117" s="14" t="s">
        <v>184</v>
      </c>
      <c r="F117" s="14" t="s">
        <v>149</v>
      </c>
      <c r="G117" s="14">
        <v>114</v>
      </c>
      <c r="H117" s="24">
        <v>4</v>
      </c>
      <c r="I117" s="24">
        <v>4</v>
      </c>
      <c r="J117" s="24">
        <v>4</v>
      </c>
      <c r="K117" s="24">
        <v>3</v>
      </c>
      <c r="L117" s="24">
        <v>4</v>
      </c>
      <c r="M117" s="24">
        <v>5</v>
      </c>
      <c r="N117" s="24">
        <v>4</v>
      </c>
      <c r="O117" s="24">
        <v>3</v>
      </c>
      <c r="P117" s="24">
        <v>4</v>
      </c>
      <c r="Q117" s="24">
        <v>3</v>
      </c>
      <c r="R117" s="24">
        <v>4</v>
      </c>
      <c r="S117" s="24">
        <v>4</v>
      </c>
      <c r="T117" s="24">
        <v>4</v>
      </c>
      <c r="U117" s="24">
        <v>4</v>
      </c>
      <c r="V117" s="24">
        <v>5</v>
      </c>
      <c r="W117" s="24">
        <v>4</v>
      </c>
      <c r="X117" s="24">
        <v>4</v>
      </c>
      <c r="Y117" s="24">
        <v>4</v>
      </c>
      <c r="Z117" s="24">
        <v>3</v>
      </c>
      <c r="AA117" s="24">
        <v>4</v>
      </c>
      <c r="AB117" s="24">
        <v>3</v>
      </c>
      <c r="AC117" s="24">
        <v>4</v>
      </c>
      <c r="AD117" s="24">
        <v>4</v>
      </c>
      <c r="AE117" s="24">
        <v>5</v>
      </c>
      <c r="AF117" s="24">
        <v>4</v>
      </c>
      <c r="AG117" s="24">
        <v>4</v>
      </c>
      <c r="AH117" s="24">
        <v>3</v>
      </c>
      <c r="AI117" s="24">
        <v>4</v>
      </c>
      <c r="AJ117" s="24">
        <v>3</v>
      </c>
      <c r="AK117" s="24">
        <v>4</v>
      </c>
      <c r="AL117" s="24">
        <v>2</v>
      </c>
      <c r="AM117" s="24">
        <v>4</v>
      </c>
      <c r="AN117" s="24">
        <v>4</v>
      </c>
      <c r="AO117" s="24">
        <v>4</v>
      </c>
      <c r="AP117" s="24">
        <v>3</v>
      </c>
    </row>
    <row r="118" spans="1:42" x14ac:dyDescent="0.25">
      <c r="A118" s="14"/>
      <c r="B118" s="14"/>
      <c r="C118" s="24" t="s">
        <v>97</v>
      </c>
      <c r="D118" s="24" t="s">
        <v>140</v>
      </c>
      <c r="E118" s="24" t="s">
        <v>131</v>
      </c>
      <c r="F118" s="14" t="s">
        <v>150</v>
      </c>
      <c r="G118" s="14">
        <v>115</v>
      </c>
      <c r="H118" s="24">
        <v>3</v>
      </c>
      <c r="I118" s="24">
        <v>4</v>
      </c>
      <c r="J118" s="24">
        <v>5</v>
      </c>
      <c r="K118" s="24">
        <v>2</v>
      </c>
      <c r="L118" s="24">
        <v>4</v>
      </c>
      <c r="M118" s="24">
        <v>3</v>
      </c>
      <c r="N118" s="24">
        <v>4</v>
      </c>
      <c r="O118" s="24">
        <v>3</v>
      </c>
      <c r="P118" s="24">
        <v>3</v>
      </c>
      <c r="Q118" s="24">
        <v>4</v>
      </c>
      <c r="R118" s="24">
        <v>4</v>
      </c>
      <c r="S118" s="24">
        <v>3</v>
      </c>
      <c r="T118" s="24">
        <v>4</v>
      </c>
      <c r="U118" s="24">
        <v>5</v>
      </c>
      <c r="V118" s="24">
        <v>4</v>
      </c>
      <c r="W118" s="24">
        <v>4</v>
      </c>
      <c r="X118" s="24">
        <v>4</v>
      </c>
      <c r="Y118" s="24">
        <v>4</v>
      </c>
      <c r="Z118" s="24">
        <v>3</v>
      </c>
      <c r="AA118" s="24">
        <v>3</v>
      </c>
      <c r="AB118" s="24">
        <v>2</v>
      </c>
      <c r="AC118" s="24">
        <v>3</v>
      </c>
      <c r="AD118" s="24">
        <v>4</v>
      </c>
      <c r="AE118" s="24">
        <v>5</v>
      </c>
      <c r="AF118" s="24">
        <v>3</v>
      </c>
      <c r="AG118" s="24">
        <v>2</v>
      </c>
      <c r="AH118" s="24">
        <v>3</v>
      </c>
      <c r="AI118" s="24">
        <v>4</v>
      </c>
      <c r="AJ118" s="24">
        <v>4</v>
      </c>
      <c r="AK118" s="24">
        <v>5</v>
      </c>
      <c r="AL118" s="24">
        <v>4</v>
      </c>
      <c r="AM118" s="24">
        <v>3</v>
      </c>
      <c r="AN118" s="24">
        <v>5</v>
      </c>
      <c r="AO118" s="24">
        <v>3</v>
      </c>
      <c r="AP118" s="24">
        <v>2</v>
      </c>
    </row>
    <row r="119" spans="1:42" x14ac:dyDescent="0.25">
      <c r="A119" s="14"/>
      <c r="B119" s="14"/>
      <c r="C119" s="14" t="s">
        <v>107</v>
      </c>
      <c r="D119" s="14" t="s">
        <v>196</v>
      </c>
      <c r="E119" s="39" t="s">
        <v>179</v>
      </c>
      <c r="F119" s="14" t="s">
        <v>150</v>
      </c>
      <c r="G119" s="14">
        <v>116</v>
      </c>
      <c r="H119" s="24">
        <v>5</v>
      </c>
      <c r="I119" s="24">
        <v>4</v>
      </c>
      <c r="J119" s="24">
        <v>5</v>
      </c>
      <c r="K119" s="24">
        <v>4</v>
      </c>
      <c r="L119" s="24">
        <v>5</v>
      </c>
      <c r="M119" s="24">
        <v>5</v>
      </c>
      <c r="N119" s="24">
        <v>5</v>
      </c>
      <c r="O119" s="24">
        <v>4</v>
      </c>
      <c r="P119" s="24">
        <v>5</v>
      </c>
      <c r="Q119" s="24">
        <v>5</v>
      </c>
      <c r="R119" s="24">
        <v>5</v>
      </c>
      <c r="S119" s="24">
        <v>5</v>
      </c>
      <c r="T119" s="24">
        <v>5</v>
      </c>
      <c r="U119" s="24">
        <v>4</v>
      </c>
      <c r="V119" s="24">
        <v>4</v>
      </c>
      <c r="W119" s="24">
        <v>4</v>
      </c>
      <c r="X119" s="24">
        <v>4</v>
      </c>
      <c r="Y119" s="24">
        <v>5</v>
      </c>
      <c r="Z119" s="24">
        <v>5</v>
      </c>
      <c r="AA119" s="24">
        <v>5</v>
      </c>
      <c r="AB119" s="24">
        <v>5</v>
      </c>
      <c r="AC119" s="24">
        <v>5</v>
      </c>
      <c r="AD119" s="24">
        <v>5</v>
      </c>
      <c r="AE119" s="24">
        <v>4</v>
      </c>
      <c r="AF119" s="24">
        <v>4</v>
      </c>
      <c r="AG119" s="24">
        <v>4</v>
      </c>
      <c r="AH119" s="24">
        <v>5</v>
      </c>
      <c r="AI119" s="24">
        <v>5</v>
      </c>
      <c r="AJ119" s="24">
        <v>3</v>
      </c>
      <c r="AK119" s="24">
        <v>4</v>
      </c>
      <c r="AL119" s="24">
        <v>5</v>
      </c>
      <c r="AM119" s="24">
        <v>5</v>
      </c>
      <c r="AN119" s="24">
        <v>3</v>
      </c>
      <c r="AO119" s="24">
        <v>4</v>
      </c>
      <c r="AP119" s="24">
        <v>5</v>
      </c>
    </row>
    <row r="120" spans="1:42" x14ac:dyDescent="0.25">
      <c r="A120" s="14">
        <v>30</v>
      </c>
      <c r="B120" s="18" t="s">
        <v>29</v>
      </c>
      <c r="C120" s="24" t="s">
        <v>97</v>
      </c>
      <c r="D120" s="24" t="s">
        <v>110</v>
      </c>
      <c r="E120" s="24" t="s">
        <v>184</v>
      </c>
      <c r="F120" s="18" t="s">
        <v>149</v>
      </c>
      <c r="G120" s="14">
        <v>117</v>
      </c>
      <c r="H120" s="24">
        <v>4</v>
      </c>
      <c r="I120" s="24">
        <v>4</v>
      </c>
      <c r="J120" s="24">
        <v>3</v>
      </c>
      <c r="K120" s="24">
        <v>2</v>
      </c>
      <c r="L120" s="24">
        <v>4</v>
      </c>
      <c r="M120" s="24">
        <v>4</v>
      </c>
      <c r="N120" s="24">
        <v>4</v>
      </c>
      <c r="O120" s="24">
        <v>3</v>
      </c>
      <c r="P120" s="24">
        <v>2</v>
      </c>
      <c r="Q120" s="24">
        <v>4</v>
      </c>
      <c r="R120" s="24">
        <v>3</v>
      </c>
      <c r="S120" s="24">
        <v>3</v>
      </c>
      <c r="T120" s="24">
        <v>4</v>
      </c>
      <c r="U120" s="24">
        <v>4</v>
      </c>
      <c r="V120" s="24">
        <v>4</v>
      </c>
      <c r="W120" s="24">
        <v>3</v>
      </c>
      <c r="X120" s="24">
        <v>3</v>
      </c>
      <c r="Y120" s="24">
        <v>4</v>
      </c>
      <c r="Z120" s="24">
        <v>3</v>
      </c>
      <c r="AA120" s="24">
        <v>4</v>
      </c>
      <c r="AB120" s="24">
        <v>4</v>
      </c>
      <c r="AC120" s="24">
        <v>2</v>
      </c>
      <c r="AD120" s="24">
        <v>3</v>
      </c>
      <c r="AE120" s="24">
        <v>4</v>
      </c>
      <c r="AF120" s="24">
        <v>4</v>
      </c>
      <c r="AG120" s="24">
        <v>4</v>
      </c>
      <c r="AH120" s="24">
        <v>4</v>
      </c>
      <c r="AI120" s="24">
        <v>4</v>
      </c>
      <c r="AJ120" s="24">
        <v>3</v>
      </c>
      <c r="AK120" s="24">
        <v>4</v>
      </c>
      <c r="AL120" s="24">
        <v>2</v>
      </c>
      <c r="AM120" s="24">
        <v>3</v>
      </c>
      <c r="AN120" s="24">
        <v>3</v>
      </c>
      <c r="AO120" s="24">
        <v>3</v>
      </c>
      <c r="AP120" s="24">
        <v>4</v>
      </c>
    </row>
    <row r="121" spans="1:42" x14ac:dyDescent="0.25">
      <c r="A121" s="14"/>
      <c r="B121" s="14"/>
      <c r="C121" s="14" t="s">
        <v>107</v>
      </c>
      <c r="D121" s="14" t="s">
        <v>110</v>
      </c>
      <c r="E121" s="14" t="s">
        <v>100</v>
      </c>
      <c r="F121" s="14" t="s">
        <v>149</v>
      </c>
      <c r="G121" s="14">
        <v>118</v>
      </c>
      <c r="H121" s="24">
        <v>5</v>
      </c>
      <c r="I121" s="24">
        <v>4</v>
      </c>
      <c r="J121" s="24">
        <v>3</v>
      </c>
      <c r="K121" s="24">
        <v>2</v>
      </c>
      <c r="L121" s="24">
        <v>5</v>
      </c>
      <c r="M121" s="24">
        <v>5</v>
      </c>
      <c r="N121" s="24">
        <v>4</v>
      </c>
      <c r="O121" s="24">
        <v>3</v>
      </c>
      <c r="P121" s="24">
        <v>2</v>
      </c>
      <c r="Q121" s="24">
        <v>4</v>
      </c>
      <c r="R121" s="24">
        <v>3</v>
      </c>
      <c r="S121" s="24">
        <v>3</v>
      </c>
      <c r="T121" s="24">
        <v>4</v>
      </c>
      <c r="U121" s="24">
        <v>4</v>
      </c>
      <c r="V121" s="24">
        <v>4</v>
      </c>
      <c r="W121" s="24">
        <v>3</v>
      </c>
      <c r="X121" s="24">
        <v>3</v>
      </c>
      <c r="Y121" s="24">
        <v>4</v>
      </c>
      <c r="Z121" s="24">
        <v>3</v>
      </c>
      <c r="AA121" s="24">
        <v>4</v>
      </c>
      <c r="AB121" s="24">
        <v>4</v>
      </c>
      <c r="AC121" s="24">
        <v>2</v>
      </c>
      <c r="AD121" s="24">
        <v>3</v>
      </c>
      <c r="AE121" s="24">
        <v>4</v>
      </c>
      <c r="AF121" s="24">
        <v>4</v>
      </c>
      <c r="AG121" s="24">
        <v>4</v>
      </c>
      <c r="AH121" s="24">
        <v>4</v>
      </c>
      <c r="AI121" s="24">
        <v>4</v>
      </c>
      <c r="AJ121" s="24">
        <v>3</v>
      </c>
      <c r="AK121" s="24">
        <v>4</v>
      </c>
      <c r="AL121" s="24">
        <v>2</v>
      </c>
      <c r="AM121" s="24">
        <v>3</v>
      </c>
      <c r="AN121" s="24">
        <v>3</v>
      </c>
      <c r="AO121" s="14">
        <v>3</v>
      </c>
      <c r="AP121" s="14">
        <v>5</v>
      </c>
    </row>
    <row r="122" spans="1:42" x14ac:dyDescent="0.25">
      <c r="A122" s="14"/>
      <c r="B122" s="14"/>
      <c r="C122" s="14" t="s">
        <v>157</v>
      </c>
      <c r="D122" s="14" t="s">
        <v>110</v>
      </c>
      <c r="E122" s="14" t="s">
        <v>184</v>
      </c>
      <c r="F122" s="14" t="s">
        <v>149</v>
      </c>
      <c r="G122" s="14">
        <v>119</v>
      </c>
      <c r="H122" s="24">
        <v>4</v>
      </c>
      <c r="I122" s="24">
        <v>4</v>
      </c>
      <c r="J122" s="24">
        <v>3</v>
      </c>
      <c r="K122" s="24">
        <v>2</v>
      </c>
      <c r="L122" s="24">
        <v>5</v>
      </c>
      <c r="M122" s="24">
        <v>5</v>
      </c>
      <c r="N122" s="24">
        <v>4</v>
      </c>
      <c r="O122" s="24">
        <v>3</v>
      </c>
      <c r="P122" s="24">
        <v>2</v>
      </c>
      <c r="Q122" s="24">
        <v>4</v>
      </c>
      <c r="R122" s="24">
        <v>3</v>
      </c>
      <c r="S122" s="24">
        <v>3</v>
      </c>
      <c r="T122" s="24">
        <v>4</v>
      </c>
      <c r="U122" s="24">
        <v>4</v>
      </c>
      <c r="V122" s="24">
        <v>4</v>
      </c>
      <c r="W122" s="24">
        <v>3</v>
      </c>
      <c r="X122" s="24">
        <v>3</v>
      </c>
      <c r="Y122" s="24">
        <v>4</v>
      </c>
      <c r="Z122" s="24">
        <v>3</v>
      </c>
      <c r="AA122" s="24">
        <v>4</v>
      </c>
      <c r="AB122" s="24">
        <v>4</v>
      </c>
      <c r="AC122" s="24">
        <v>2</v>
      </c>
      <c r="AD122" s="24">
        <v>3</v>
      </c>
      <c r="AE122" s="24">
        <v>4</v>
      </c>
      <c r="AF122" s="24">
        <v>4</v>
      </c>
      <c r="AG122" s="24">
        <v>4</v>
      </c>
      <c r="AH122" s="24">
        <v>4</v>
      </c>
      <c r="AI122" s="24">
        <v>4</v>
      </c>
      <c r="AJ122" s="24">
        <v>3</v>
      </c>
      <c r="AK122" s="24">
        <v>5</v>
      </c>
      <c r="AL122" s="24">
        <v>2</v>
      </c>
      <c r="AM122" s="24">
        <v>3</v>
      </c>
      <c r="AN122" s="24">
        <v>3</v>
      </c>
      <c r="AO122" s="14">
        <v>3</v>
      </c>
      <c r="AP122" s="14">
        <v>4</v>
      </c>
    </row>
    <row r="123" spans="1:42" x14ac:dyDescent="0.25">
      <c r="A123" s="14"/>
      <c r="B123" s="14"/>
      <c r="C123" s="14" t="s">
        <v>107</v>
      </c>
      <c r="D123" s="14" t="s">
        <v>98</v>
      </c>
      <c r="E123" s="14" t="s">
        <v>141</v>
      </c>
      <c r="F123" s="14" t="s">
        <v>150</v>
      </c>
      <c r="G123" s="14">
        <v>120</v>
      </c>
      <c r="H123" s="24">
        <v>4</v>
      </c>
      <c r="I123" s="24">
        <v>3</v>
      </c>
      <c r="J123" s="24">
        <v>5</v>
      </c>
      <c r="K123" s="24">
        <v>4</v>
      </c>
      <c r="L123" s="24">
        <v>4</v>
      </c>
      <c r="M123" s="24">
        <v>4</v>
      </c>
      <c r="N123" s="24">
        <v>4</v>
      </c>
      <c r="O123" s="24">
        <v>5</v>
      </c>
      <c r="P123" s="24">
        <v>3</v>
      </c>
      <c r="Q123" s="24">
        <v>4</v>
      </c>
      <c r="R123" s="24">
        <v>4</v>
      </c>
      <c r="S123" s="24">
        <v>4</v>
      </c>
      <c r="T123" s="24">
        <v>4</v>
      </c>
      <c r="U123" s="24">
        <v>4</v>
      </c>
      <c r="V123" s="24">
        <v>4</v>
      </c>
      <c r="W123" s="24">
        <v>4</v>
      </c>
      <c r="X123" s="24">
        <v>4</v>
      </c>
      <c r="Y123" s="24">
        <v>5</v>
      </c>
      <c r="Z123" s="24">
        <v>4</v>
      </c>
      <c r="AA123" s="24">
        <v>5</v>
      </c>
      <c r="AB123" s="24">
        <v>4</v>
      </c>
      <c r="AC123" s="24">
        <v>4</v>
      </c>
      <c r="AD123" s="24">
        <v>3</v>
      </c>
      <c r="AE123" s="24">
        <v>5</v>
      </c>
      <c r="AF123" s="24">
        <v>4</v>
      </c>
      <c r="AG123" s="24">
        <v>4</v>
      </c>
      <c r="AH123" s="24">
        <v>4</v>
      </c>
      <c r="AI123" s="24">
        <v>3</v>
      </c>
      <c r="AJ123" s="24">
        <v>4</v>
      </c>
      <c r="AK123" s="24">
        <v>5</v>
      </c>
      <c r="AL123" s="24">
        <v>5</v>
      </c>
      <c r="AM123" s="24">
        <v>4</v>
      </c>
      <c r="AN123" s="24">
        <v>5</v>
      </c>
      <c r="AO123" s="24">
        <v>5</v>
      </c>
      <c r="AP123" s="24">
        <v>3</v>
      </c>
    </row>
    <row r="124" spans="1:42" x14ac:dyDescent="0.25">
      <c r="A124" s="14">
        <v>31</v>
      </c>
      <c r="B124" s="18" t="s">
        <v>30</v>
      </c>
      <c r="C124" s="24" t="s">
        <v>114</v>
      </c>
      <c r="D124" s="24" t="s">
        <v>140</v>
      </c>
      <c r="E124" s="37" t="s">
        <v>189</v>
      </c>
      <c r="F124" s="18" t="s">
        <v>150</v>
      </c>
      <c r="G124" s="14">
        <v>121</v>
      </c>
      <c r="H124" s="24">
        <v>4</v>
      </c>
      <c r="I124" s="24">
        <v>3</v>
      </c>
      <c r="J124" s="24">
        <v>4</v>
      </c>
      <c r="K124" s="24">
        <v>3</v>
      </c>
      <c r="L124" s="24">
        <v>3</v>
      </c>
      <c r="M124" s="24">
        <v>4</v>
      </c>
      <c r="N124" s="24">
        <v>3</v>
      </c>
      <c r="O124" s="24">
        <v>2</v>
      </c>
      <c r="P124" s="24">
        <v>2</v>
      </c>
      <c r="Q124" s="24">
        <v>5</v>
      </c>
      <c r="R124" s="24">
        <v>4</v>
      </c>
      <c r="S124" s="24">
        <v>3</v>
      </c>
      <c r="T124" s="24">
        <v>3</v>
      </c>
      <c r="U124" s="24">
        <v>3</v>
      </c>
      <c r="V124" s="24">
        <v>3</v>
      </c>
      <c r="W124" s="24">
        <v>4</v>
      </c>
      <c r="X124" s="24">
        <v>4</v>
      </c>
      <c r="Y124" s="24">
        <v>3</v>
      </c>
      <c r="Z124" s="24">
        <v>2</v>
      </c>
      <c r="AA124" s="24">
        <v>4</v>
      </c>
      <c r="AB124" s="24">
        <v>3</v>
      </c>
      <c r="AC124" s="24">
        <v>4</v>
      </c>
      <c r="AD124" s="24">
        <v>3</v>
      </c>
      <c r="AE124" s="24">
        <v>4</v>
      </c>
      <c r="AF124" s="24">
        <v>3</v>
      </c>
      <c r="AG124" s="24">
        <v>3</v>
      </c>
      <c r="AH124" s="24">
        <v>3</v>
      </c>
      <c r="AI124" s="24">
        <v>3</v>
      </c>
      <c r="AJ124" s="24">
        <v>2</v>
      </c>
      <c r="AK124" s="24">
        <v>3</v>
      </c>
      <c r="AL124" s="24">
        <v>4</v>
      </c>
      <c r="AM124" s="24">
        <v>4</v>
      </c>
      <c r="AN124" s="24">
        <v>4</v>
      </c>
      <c r="AO124" s="24">
        <v>4</v>
      </c>
      <c r="AP124" s="24">
        <v>3</v>
      </c>
    </row>
    <row r="125" spans="1:42" x14ac:dyDescent="0.25">
      <c r="A125" s="14"/>
      <c r="B125" s="14"/>
      <c r="C125" s="24" t="s">
        <v>114</v>
      </c>
      <c r="D125" s="24" t="s">
        <v>145</v>
      </c>
      <c r="E125" s="24" t="s">
        <v>184</v>
      </c>
      <c r="F125" s="14" t="s">
        <v>149</v>
      </c>
      <c r="G125" s="14">
        <v>122</v>
      </c>
      <c r="H125" s="24">
        <v>4</v>
      </c>
      <c r="I125" s="24">
        <v>4</v>
      </c>
      <c r="J125" s="24">
        <v>3</v>
      </c>
      <c r="K125" s="24">
        <v>3</v>
      </c>
      <c r="L125" s="24">
        <v>3</v>
      </c>
      <c r="M125" s="24">
        <v>5</v>
      </c>
      <c r="N125" s="24">
        <v>5</v>
      </c>
      <c r="O125" s="24">
        <v>4</v>
      </c>
      <c r="P125" s="24">
        <v>3</v>
      </c>
      <c r="Q125" s="24">
        <v>4</v>
      </c>
      <c r="R125" s="24">
        <v>4</v>
      </c>
      <c r="S125" s="24">
        <v>4</v>
      </c>
      <c r="T125" s="24">
        <v>4</v>
      </c>
      <c r="U125" s="24">
        <v>5</v>
      </c>
      <c r="V125" s="24">
        <v>4</v>
      </c>
      <c r="W125" s="24">
        <v>4</v>
      </c>
      <c r="X125" s="24">
        <v>4</v>
      </c>
      <c r="Y125" s="24">
        <v>4</v>
      </c>
      <c r="Z125" s="24">
        <v>4</v>
      </c>
      <c r="AA125" s="24">
        <v>4</v>
      </c>
      <c r="AB125" s="24">
        <v>4</v>
      </c>
      <c r="AC125" s="24">
        <v>4</v>
      </c>
      <c r="AD125" s="24">
        <v>4</v>
      </c>
      <c r="AE125" s="24">
        <v>4</v>
      </c>
      <c r="AF125" s="24">
        <v>4</v>
      </c>
      <c r="AG125" s="24">
        <v>4</v>
      </c>
      <c r="AH125" s="24">
        <v>4</v>
      </c>
      <c r="AI125" s="24">
        <v>4</v>
      </c>
      <c r="AJ125" s="24">
        <v>3</v>
      </c>
      <c r="AK125" s="24">
        <v>5</v>
      </c>
      <c r="AL125" s="24">
        <v>3</v>
      </c>
      <c r="AM125" s="24">
        <v>4</v>
      </c>
      <c r="AN125" s="24">
        <v>4</v>
      </c>
      <c r="AO125" s="24">
        <v>3</v>
      </c>
      <c r="AP125" s="24">
        <v>3</v>
      </c>
    </row>
    <row r="126" spans="1:42" x14ac:dyDescent="0.25">
      <c r="A126" s="14"/>
      <c r="B126" s="14"/>
      <c r="C126" s="14" t="s">
        <v>107</v>
      </c>
      <c r="D126" s="24" t="s">
        <v>140</v>
      </c>
      <c r="E126" s="14" t="s">
        <v>184</v>
      </c>
      <c r="F126" s="14" t="s">
        <v>150</v>
      </c>
      <c r="G126" s="14">
        <v>123</v>
      </c>
      <c r="H126" s="24">
        <v>4</v>
      </c>
      <c r="I126" s="24">
        <v>4</v>
      </c>
      <c r="J126" s="24">
        <v>4</v>
      </c>
      <c r="K126" s="24">
        <v>3</v>
      </c>
      <c r="L126" s="24">
        <v>3</v>
      </c>
      <c r="M126" s="24">
        <v>4</v>
      </c>
      <c r="N126" s="24">
        <v>3</v>
      </c>
      <c r="O126" s="24">
        <v>2</v>
      </c>
      <c r="P126" s="24">
        <v>2</v>
      </c>
      <c r="Q126" s="24">
        <v>4</v>
      </c>
      <c r="R126" s="24">
        <v>4</v>
      </c>
      <c r="S126" s="24">
        <v>3</v>
      </c>
      <c r="T126" s="24">
        <v>3</v>
      </c>
      <c r="U126" s="24">
        <v>3</v>
      </c>
      <c r="V126" s="24">
        <v>3</v>
      </c>
      <c r="W126" s="24">
        <v>4</v>
      </c>
      <c r="X126" s="24">
        <v>4</v>
      </c>
      <c r="Y126" s="24">
        <v>3</v>
      </c>
      <c r="Z126" s="24">
        <v>2</v>
      </c>
      <c r="AA126" s="24">
        <v>4</v>
      </c>
      <c r="AB126" s="24">
        <v>3</v>
      </c>
      <c r="AC126" s="24">
        <v>4</v>
      </c>
      <c r="AD126" s="24">
        <v>3</v>
      </c>
      <c r="AE126" s="24">
        <v>4</v>
      </c>
      <c r="AF126" s="24">
        <v>3</v>
      </c>
      <c r="AG126" s="24">
        <v>3</v>
      </c>
      <c r="AH126" s="24">
        <v>3</v>
      </c>
      <c r="AI126" s="24">
        <v>3</v>
      </c>
      <c r="AJ126" s="24">
        <v>2</v>
      </c>
      <c r="AK126" s="24">
        <v>3</v>
      </c>
      <c r="AL126" s="24">
        <v>4</v>
      </c>
      <c r="AM126" s="24">
        <v>4</v>
      </c>
      <c r="AN126" s="24">
        <v>4</v>
      </c>
      <c r="AO126" s="24">
        <v>4</v>
      </c>
      <c r="AP126" s="24">
        <v>3</v>
      </c>
    </row>
    <row r="127" spans="1:42" x14ac:dyDescent="0.25">
      <c r="A127" s="14"/>
      <c r="B127" s="14"/>
      <c r="C127" s="14" t="s">
        <v>107</v>
      </c>
      <c r="D127" s="14" t="s">
        <v>129</v>
      </c>
      <c r="E127" s="14" t="s">
        <v>100</v>
      </c>
      <c r="F127" s="14" t="s">
        <v>149</v>
      </c>
      <c r="G127" s="14">
        <v>124</v>
      </c>
      <c r="H127" s="24">
        <v>4</v>
      </c>
      <c r="I127" s="24">
        <v>4</v>
      </c>
      <c r="J127" s="24">
        <v>4</v>
      </c>
      <c r="K127" s="24">
        <v>3</v>
      </c>
      <c r="L127" s="24">
        <v>4</v>
      </c>
      <c r="M127" s="24">
        <v>4</v>
      </c>
      <c r="N127" s="24">
        <v>4</v>
      </c>
      <c r="O127" s="24">
        <v>4</v>
      </c>
      <c r="P127" s="24">
        <v>4</v>
      </c>
      <c r="Q127" s="24">
        <v>3</v>
      </c>
      <c r="R127" s="24">
        <v>4</v>
      </c>
      <c r="S127" s="24">
        <v>3</v>
      </c>
      <c r="T127" s="24">
        <v>4</v>
      </c>
      <c r="U127" s="24">
        <v>4</v>
      </c>
      <c r="V127" s="24">
        <v>3</v>
      </c>
      <c r="W127" s="24">
        <v>4</v>
      </c>
      <c r="X127" s="24">
        <v>4</v>
      </c>
      <c r="Y127" s="24">
        <v>4</v>
      </c>
      <c r="Z127" s="24">
        <v>4</v>
      </c>
      <c r="AA127" s="24">
        <v>3</v>
      </c>
      <c r="AB127" s="24">
        <v>4</v>
      </c>
      <c r="AC127" s="24">
        <v>4</v>
      </c>
      <c r="AD127" s="24">
        <v>4</v>
      </c>
      <c r="AE127" s="24">
        <v>3</v>
      </c>
      <c r="AF127" s="24">
        <v>4</v>
      </c>
      <c r="AG127" s="24">
        <v>4</v>
      </c>
      <c r="AH127" s="24">
        <v>4</v>
      </c>
      <c r="AI127" s="24">
        <v>3</v>
      </c>
      <c r="AJ127" s="24">
        <v>3</v>
      </c>
      <c r="AK127" s="24">
        <v>4</v>
      </c>
      <c r="AL127" s="24">
        <v>3</v>
      </c>
      <c r="AM127" s="24">
        <v>3</v>
      </c>
      <c r="AN127" s="24">
        <v>3</v>
      </c>
      <c r="AO127" s="24">
        <v>3</v>
      </c>
      <c r="AP127" s="14">
        <v>3</v>
      </c>
    </row>
    <row r="128" spans="1:42" x14ac:dyDescent="0.25">
      <c r="A128" s="14">
        <v>32</v>
      </c>
      <c r="B128" s="18" t="s">
        <v>25</v>
      </c>
      <c r="C128" s="24" t="s">
        <v>107</v>
      </c>
      <c r="D128" s="24" t="s">
        <v>124</v>
      </c>
      <c r="E128" s="24" t="s">
        <v>105</v>
      </c>
      <c r="F128" s="35" t="s">
        <v>150</v>
      </c>
      <c r="G128" s="14">
        <v>125</v>
      </c>
      <c r="H128" s="24">
        <v>4</v>
      </c>
      <c r="I128" s="24">
        <v>3</v>
      </c>
      <c r="J128" s="24">
        <v>3</v>
      </c>
      <c r="K128" s="24">
        <v>3</v>
      </c>
      <c r="L128" s="24">
        <v>4</v>
      </c>
      <c r="M128" s="24">
        <v>3</v>
      </c>
      <c r="N128" s="24">
        <v>3</v>
      </c>
      <c r="O128" s="24">
        <v>2</v>
      </c>
      <c r="P128" s="24">
        <v>3</v>
      </c>
      <c r="Q128" s="24">
        <v>2</v>
      </c>
      <c r="R128" s="24">
        <v>3</v>
      </c>
      <c r="S128" s="24">
        <v>2</v>
      </c>
      <c r="T128" s="24">
        <v>3</v>
      </c>
      <c r="U128" s="24">
        <v>3</v>
      </c>
      <c r="V128" s="24">
        <v>3</v>
      </c>
      <c r="W128" s="24">
        <v>3</v>
      </c>
      <c r="X128" s="24">
        <v>3</v>
      </c>
      <c r="Y128" s="24">
        <v>3</v>
      </c>
      <c r="Z128" s="24">
        <v>2</v>
      </c>
      <c r="AA128" s="24">
        <v>3</v>
      </c>
      <c r="AB128" s="24">
        <v>3</v>
      </c>
      <c r="AC128" s="24">
        <v>3</v>
      </c>
      <c r="AD128" s="24">
        <v>3</v>
      </c>
      <c r="AE128" s="24">
        <v>3</v>
      </c>
      <c r="AF128" s="24">
        <v>3</v>
      </c>
      <c r="AG128" s="24">
        <v>3</v>
      </c>
      <c r="AH128" s="24">
        <v>3</v>
      </c>
      <c r="AI128" s="24">
        <v>4</v>
      </c>
      <c r="AJ128" s="24">
        <v>3</v>
      </c>
      <c r="AK128" s="24">
        <v>4</v>
      </c>
      <c r="AL128" s="24">
        <v>4</v>
      </c>
      <c r="AM128" s="24">
        <v>3</v>
      </c>
      <c r="AN128" s="24">
        <v>2</v>
      </c>
      <c r="AO128" s="24">
        <v>3</v>
      </c>
      <c r="AP128" s="24">
        <v>3</v>
      </c>
    </row>
    <row r="129" spans="1:42" x14ac:dyDescent="0.25">
      <c r="A129" s="14"/>
      <c r="B129" s="14"/>
      <c r="C129" s="14" t="s">
        <v>157</v>
      </c>
      <c r="D129" s="24" t="s">
        <v>124</v>
      </c>
      <c r="E129" s="14" t="s">
        <v>141</v>
      </c>
      <c r="F129" s="14" t="s">
        <v>150</v>
      </c>
      <c r="G129" s="14">
        <v>126</v>
      </c>
      <c r="H129" s="24">
        <v>3</v>
      </c>
      <c r="I129" s="24">
        <v>3</v>
      </c>
      <c r="J129" s="24">
        <v>3</v>
      </c>
      <c r="K129" s="24">
        <v>3</v>
      </c>
      <c r="L129" s="24">
        <v>3</v>
      </c>
      <c r="M129" s="24">
        <v>3</v>
      </c>
      <c r="N129" s="24">
        <v>4</v>
      </c>
      <c r="O129" s="24">
        <v>3</v>
      </c>
      <c r="P129" s="24">
        <v>3</v>
      </c>
      <c r="Q129" s="24">
        <v>2</v>
      </c>
      <c r="R129" s="24">
        <v>4</v>
      </c>
      <c r="S129" s="24">
        <v>4</v>
      </c>
      <c r="T129" s="24">
        <v>4</v>
      </c>
      <c r="U129" s="24">
        <v>4</v>
      </c>
      <c r="V129" s="24">
        <v>4</v>
      </c>
      <c r="W129" s="24">
        <v>4</v>
      </c>
      <c r="X129" s="24">
        <v>4</v>
      </c>
      <c r="Y129" s="24">
        <v>4</v>
      </c>
      <c r="Z129" s="24">
        <v>3</v>
      </c>
      <c r="AA129" s="24">
        <v>3</v>
      </c>
      <c r="AB129" s="24">
        <v>2</v>
      </c>
      <c r="AC129" s="24">
        <v>4</v>
      </c>
      <c r="AD129" s="24">
        <v>4</v>
      </c>
      <c r="AE129" s="24">
        <v>3</v>
      </c>
      <c r="AF129" s="24">
        <v>4</v>
      </c>
      <c r="AG129" s="24">
        <v>4</v>
      </c>
      <c r="AH129" s="24">
        <v>4</v>
      </c>
      <c r="AI129" s="24">
        <v>3</v>
      </c>
      <c r="AJ129" s="24">
        <v>4</v>
      </c>
      <c r="AK129" s="24">
        <v>3</v>
      </c>
      <c r="AL129" s="24">
        <v>3</v>
      </c>
      <c r="AM129" s="24">
        <v>2</v>
      </c>
      <c r="AN129" s="24">
        <v>3</v>
      </c>
      <c r="AO129" s="24">
        <v>4</v>
      </c>
      <c r="AP129" s="24">
        <v>3</v>
      </c>
    </row>
    <row r="130" spans="1:42" x14ac:dyDescent="0.25">
      <c r="A130" s="14"/>
      <c r="B130" s="14"/>
      <c r="C130" s="14" t="s">
        <v>107</v>
      </c>
      <c r="D130" s="14" t="s">
        <v>170</v>
      </c>
      <c r="E130" s="14" t="s">
        <v>141</v>
      </c>
      <c r="F130" s="14" t="s">
        <v>149</v>
      </c>
      <c r="G130" s="14">
        <v>127</v>
      </c>
      <c r="H130" s="24">
        <v>4</v>
      </c>
      <c r="I130" s="24">
        <v>3</v>
      </c>
      <c r="J130" s="24">
        <v>3</v>
      </c>
      <c r="K130" s="24">
        <v>3</v>
      </c>
      <c r="L130" s="24">
        <v>4</v>
      </c>
      <c r="M130" s="24">
        <v>3</v>
      </c>
      <c r="N130" s="24">
        <v>3</v>
      </c>
      <c r="O130" s="24">
        <v>2</v>
      </c>
      <c r="P130" s="24">
        <v>3</v>
      </c>
      <c r="Q130" s="24">
        <v>2</v>
      </c>
      <c r="R130" s="24">
        <v>3</v>
      </c>
      <c r="S130" s="24">
        <v>2</v>
      </c>
      <c r="T130" s="24">
        <v>3</v>
      </c>
      <c r="U130" s="24">
        <v>3</v>
      </c>
      <c r="V130" s="24">
        <v>3</v>
      </c>
      <c r="W130" s="24">
        <v>3</v>
      </c>
      <c r="X130" s="24">
        <v>3</v>
      </c>
      <c r="Y130" s="24">
        <v>3</v>
      </c>
      <c r="Z130" s="24">
        <v>2</v>
      </c>
      <c r="AA130" s="24">
        <v>3</v>
      </c>
      <c r="AB130" s="24">
        <v>3</v>
      </c>
      <c r="AC130" s="24">
        <v>3</v>
      </c>
      <c r="AD130" s="24">
        <v>3</v>
      </c>
      <c r="AE130" s="24">
        <v>3</v>
      </c>
      <c r="AF130" s="24">
        <v>3</v>
      </c>
      <c r="AG130" s="24">
        <v>3</v>
      </c>
      <c r="AH130" s="24">
        <v>3</v>
      </c>
      <c r="AI130" s="24">
        <v>3</v>
      </c>
      <c r="AJ130" s="24">
        <v>2</v>
      </c>
      <c r="AK130" s="24">
        <v>4</v>
      </c>
      <c r="AL130" s="24">
        <v>4</v>
      </c>
      <c r="AM130" s="24">
        <v>3</v>
      </c>
      <c r="AN130" s="24">
        <v>2</v>
      </c>
      <c r="AO130" s="24">
        <v>3</v>
      </c>
      <c r="AP130" s="24">
        <v>4</v>
      </c>
    </row>
    <row r="131" spans="1:42" x14ac:dyDescent="0.25">
      <c r="A131" s="14"/>
      <c r="B131" s="14"/>
      <c r="C131" s="14" t="s">
        <v>107</v>
      </c>
      <c r="D131" s="14" t="s">
        <v>146</v>
      </c>
      <c r="E131" s="14" t="s">
        <v>100</v>
      </c>
      <c r="F131" s="14" t="s">
        <v>149</v>
      </c>
      <c r="G131" s="14">
        <v>128</v>
      </c>
      <c r="H131" s="24">
        <v>4</v>
      </c>
      <c r="I131" s="24">
        <v>3</v>
      </c>
      <c r="J131" s="24">
        <v>3</v>
      </c>
      <c r="K131" s="24">
        <v>3</v>
      </c>
      <c r="L131" s="24">
        <v>4</v>
      </c>
      <c r="M131" s="24">
        <v>4</v>
      </c>
      <c r="N131" s="24">
        <v>3</v>
      </c>
      <c r="O131" s="24">
        <v>2</v>
      </c>
      <c r="P131" s="24">
        <v>3</v>
      </c>
      <c r="Q131" s="24">
        <v>2</v>
      </c>
      <c r="R131" s="24">
        <v>3</v>
      </c>
      <c r="S131" s="24">
        <v>2</v>
      </c>
      <c r="T131" s="24">
        <v>3</v>
      </c>
      <c r="U131" s="24">
        <v>3</v>
      </c>
      <c r="V131" s="24">
        <v>3</v>
      </c>
      <c r="W131" s="24">
        <v>3</v>
      </c>
      <c r="X131" s="24">
        <v>3</v>
      </c>
      <c r="Y131" s="24">
        <v>3</v>
      </c>
      <c r="Z131" s="24">
        <v>2</v>
      </c>
      <c r="AA131" s="24">
        <v>3</v>
      </c>
      <c r="AB131" s="24">
        <v>3</v>
      </c>
      <c r="AC131" s="24">
        <v>3</v>
      </c>
      <c r="AD131" s="24">
        <v>3</v>
      </c>
      <c r="AE131" s="24">
        <v>3</v>
      </c>
      <c r="AF131" s="24">
        <v>3</v>
      </c>
      <c r="AG131" s="24">
        <v>3</v>
      </c>
      <c r="AH131" s="24">
        <v>3</v>
      </c>
      <c r="AI131" s="24">
        <v>4</v>
      </c>
      <c r="AJ131" s="24">
        <v>2</v>
      </c>
      <c r="AK131" s="24">
        <v>4</v>
      </c>
      <c r="AL131" s="24">
        <v>4</v>
      </c>
      <c r="AM131" s="24">
        <v>3</v>
      </c>
      <c r="AN131" s="24">
        <v>2</v>
      </c>
      <c r="AO131" s="24">
        <v>3</v>
      </c>
      <c r="AP131" s="24">
        <v>4</v>
      </c>
    </row>
    <row r="132" spans="1:42" x14ac:dyDescent="0.25">
      <c r="A132" s="14">
        <v>33</v>
      </c>
      <c r="B132" s="18" t="s">
        <v>31</v>
      </c>
      <c r="C132" s="24" t="s">
        <v>166</v>
      </c>
      <c r="D132" s="24" t="s">
        <v>146</v>
      </c>
      <c r="E132" s="24" t="s">
        <v>155</v>
      </c>
      <c r="F132" s="18" t="s">
        <v>149</v>
      </c>
      <c r="G132" s="14">
        <v>129</v>
      </c>
      <c r="H132" s="24">
        <v>2</v>
      </c>
      <c r="I132" s="24">
        <v>2</v>
      </c>
      <c r="J132" s="24">
        <v>2</v>
      </c>
      <c r="K132" s="24">
        <v>2</v>
      </c>
      <c r="L132" s="24">
        <v>2</v>
      </c>
      <c r="M132" s="24">
        <v>4</v>
      </c>
      <c r="N132" s="24">
        <v>3</v>
      </c>
      <c r="O132" s="24">
        <v>3</v>
      </c>
      <c r="P132" s="24">
        <v>3</v>
      </c>
      <c r="Q132" s="24">
        <v>3</v>
      </c>
      <c r="R132" s="24">
        <v>3</v>
      </c>
      <c r="S132" s="24">
        <v>3</v>
      </c>
      <c r="T132" s="24">
        <v>4</v>
      </c>
      <c r="U132" s="24">
        <v>4</v>
      </c>
      <c r="V132" s="24">
        <v>4</v>
      </c>
      <c r="W132" s="24">
        <v>3</v>
      </c>
      <c r="X132" s="24">
        <v>3</v>
      </c>
      <c r="Y132" s="24">
        <v>4</v>
      </c>
      <c r="Z132" s="24">
        <v>3</v>
      </c>
      <c r="AA132" s="24">
        <v>3</v>
      </c>
      <c r="AB132" s="24">
        <v>3</v>
      </c>
      <c r="AC132" s="24">
        <v>3</v>
      </c>
      <c r="AD132" s="24">
        <v>3</v>
      </c>
      <c r="AE132" s="24">
        <v>4</v>
      </c>
      <c r="AF132" s="24">
        <v>3</v>
      </c>
      <c r="AG132" s="24">
        <v>3</v>
      </c>
      <c r="AH132" s="24">
        <v>4</v>
      </c>
      <c r="AI132" s="24">
        <v>3</v>
      </c>
      <c r="AJ132" s="24">
        <v>3</v>
      </c>
      <c r="AK132" s="24">
        <v>3</v>
      </c>
      <c r="AL132" s="24">
        <v>4</v>
      </c>
      <c r="AM132" s="24">
        <v>4</v>
      </c>
      <c r="AN132" s="24">
        <v>3</v>
      </c>
      <c r="AO132" s="24">
        <v>4</v>
      </c>
      <c r="AP132" s="24">
        <v>3</v>
      </c>
    </row>
    <row r="133" spans="1:42" x14ac:dyDescent="0.25">
      <c r="A133" s="14"/>
      <c r="B133" s="14"/>
      <c r="C133" s="14" t="s">
        <v>107</v>
      </c>
      <c r="D133" s="14" t="s">
        <v>96</v>
      </c>
      <c r="E133" s="14" t="s">
        <v>131</v>
      </c>
      <c r="F133" s="14" t="s">
        <v>149</v>
      </c>
      <c r="G133" s="14">
        <v>130</v>
      </c>
      <c r="H133" s="24">
        <v>2</v>
      </c>
      <c r="I133" s="24">
        <v>2</v>
      </c>
      <c r="J133" s="24">
        <v>3</v>
      </c>
      <c r="K133" s="24">
        <v>2</v>
      </c>
      <c r="L133" s="24">
        <v>2</v>
      </c>
      <c r="M133" s="24">
        <v>4</v>
      </c>
      <c r="N133" s="24">
        <v>3</v>
      </c>
      <c r="O133" s="24">
        <v>3</v>
      </c>
      <c r="P133" s="24">
        <v>3</v>
      </c>
      <c r="Q133" s="24">
        <v>3</v>
      </c>
      <c r="R133" s="24">
        <v>3</v>
      </c>
      <c r="S133" s="24">
        <v>3</v>
      </c>
      <c r="T133" s="24">
        <v>4</v>
      </c>
      <c r="U133" s="24">
        <v>4</v>
      </c>
      <c r="V133" s="24">
        <v>4</v>
      </c>
      <c r="W133" s="24">
        <v>3</v>
      </c>
      <c r="X133" s="24">
        <v>3</v>
      </c>
      <c r="Y133" s="24">
        <v>4</v>
      </c>
      <c r="Z133" s="24">
        <v>3</v>
      </c>
      <c r="AA133" s="24">
        <v>3</v>
      </c>
      <c r="AB133" s="24">
        <v>3</v>
      </c>
      <c r="AC133" s="24">
        <v>3</v>
      </c>
      <c r="AD133" s="24">
        <v>3</v>
      </c>
      <c r="AE133" s="24">
        <v>4</v>
      </c>
      <c r="AF133" s="24">
        <v>3</v>
      </c>
      <c r="AG133" s="24">
        <v>3</v>
      </c>
      <c r="AH133" s="24">
        <v>3</v>
      </c>
      <c r="AI133" s="24">
        <v>2</v>
      </c>
      <c r="AJ133" s="24">
        <v>3</v>
      </c>
      <c r="AK133" s="24">
        <v>3</v>
      </c>
      <c r="AL133" s="24">
        <v>4</v>
      </c>
      <c r="AM133" s="24">
        <v>3</v>
      </c>
      <c r="AN133" s="24">
        <v>3</v>
      </c>
      <c r="AO133" s="24">
        <v>4</v>
      </c>
      <c r="AP133" s="24">
        <v>3</v>
      </c>
    </row>
    <row r="134" spans="1:42" x14ac:dyDescent="0.25">
      <c r="A134" s="14"/>
      <c r="B134" s="14"/>
      <c r="C134" s="14" t="s">
        <v>107</v>
      </c>
      <c r="D134" s="14" t="s">
        <v>127</v>
      </c>
      <c r="E134" s="14" t="s">
        <v>100</v>
      </c>
      <c r="F134" s="14" t="s">
        <v>150</v>
      </c>
      <c r="G134" s="14">
        <v>131</v>
      </c>
      <c r="H134" s="24">
        <v>2</v>
      </c>
      <c r="I134" s="24">
        <v>2</v>
      </c>
      <c r="J134" s="24">
        <v>2</v>
      </c>
      <c r="K134" s="24">
        <v>2</v>
      </c>
      <c r="L134" s="24">
        <v>2</v>
      </c>
      <c r="M134" s="24">
        <v>3</v>
      </c>
      <c r="N134" s="24">
        <v>3</v>
      </c>
      <c r="O134" s="24">
        <v>3</v>
      </c>
      <c r="P134" s="24">
        <v>3</v>
      </c>
      <c r="Q134" s="24">
        <v>3</v>
      </c>
      <c r="R134" s="24">
        <v>3</v>
      </c>
      <c r="S134" s="24">
        <v>3</v>
      </c>
      <c r="T134" s="24">
        <v>4</v>
      </c>
      <c r="U134" s="24">
        <v>4</v>
      </c>
      <c r="V134" s="24">
        <v>4</v>
      </c>
      <c r="W134" s="24">
        <v>3</v>
      </c>
      <c r="X134" s="24">
        <v>3</v>
      </c>
      <c r="Y134" s="24">
        <v>4</v>
      </c>
      <c r="Z134" s="24">
        <v>3</v>
      </c>
      <c r="AA134" s="24">
        <v>3</v>
      </c>
      <c r="AB134" s="24">
        <v>3</v>
      </c>
      <c r="AC134" s="24">
        <v>3</v>
      </c>
      <c r="AD134" s="24">
        <v>3</v>
      </c>
      <c r="AE134" s="24">
        <v>4</v>
      </c>
      <c r="AF134" s="24">
        <v>3</v>
      </c>
      <c r="AG134" s="24">
        <v>3</v>
      </c>
      <c r="AH134" s="24">
        <v>3</v>
      </c>
      <c r="AI134" s="24">
        <v>2</v>
      </c>
      <c r="AJ134" s="24">
        <v>3</v>
      </c>
      <c r="AK134" s="24">
        <v>3</v>
      </c>
      <c r="AL134" s="24">
        <v>4</v>
      </c>
      <c r="AM134" s="24">
        <v>3</v>
      </c>
      <c r="AN134" s="24">
        <v>3</v>
      </c>
      <c r="AO134" s="24">
        <v>4</v>
      </c>
      <c r="AP134" s="24">
        <v>3</v>
      </c>
    </row>
    <row r="135" spans="1:42" x14ac:dyDescent="0.25">
      <c r="A135" s="14"/>
      <c r="B135" s="14"/>
      <c r="C135" s="14" t="s">
        <v>157</v>
      </c>
      <c r="D135" s="14" t="s">
        <v>143</v>
      </c>
      <c r="E135" s="14" t="s">
        <v>141</v>
      </c>
      <c r="F135" s="14" t="s">
        <v>149</v>
      </c>
      <c r="G135" s="14">
        <v>132</v>
      </c>
      <c r="H135" s="24">
        <v>2</v>
      </c>
      <c r="I135" s="24">
        <v>2</v>
      </c>
      <c r="J135" s="24">
        <v>3</v>
      </c>
      <c r="K135" s="24">
        <v>2</v>
      </c>
      <c r="L135" s="24">
        <v>2</v>
      </c>
      <c r="M135" s="24">
        <v>4</v>
      </c>
      <c r="N135" s="24">
        <v>3</v>
      </c>
      <c r="O135" s="24">
        <v>3</v>
      </c>
      <c r="P135" s="24">
        <v>3</v>
      </c>
      <c r="Q135" s="24">
        <v>3</v>
      </c>
      <c r="R135" s="24">
        <v>3</v>
      </c>
      <c r="S135" s="24">
        <v>3</v>
      </c>
      <c r="T135" s="24">
        <v>4</v>
      </c>
      <c r="U135" s="24">
        <v>4</v>
      </c>
      <c r="V135" s="24">
        <v>4</v>
      </c>
      <c r="W135" s="24">
        <v>3</v>
      </c>
      <c r="X135" s="24">
        <v>3</v>
      </c>
      <c r="Y135" s="24">
        <v>4</v>
      </c>
      <c r="Z135" s="24">
        <v>3</v>
      </c>
      <c r="AA135" s="24">
        <v>3</v>
      </c>
      <c r="AB135" s="24">
        <v>3</v>
      </c>
      <c r="AC135" s="24">
        <v>3</v>
      </c>
      <c r="AD135" s="24">
        <v>3</v>
      </c>
      <c r="AE135" s="24">
        <v>4</v>
      </c>
      <c r="AF135" s="24">
        <v>3</v>
      </c>
      <c r="AG135" s="24">
        <v>3</v>
      </c>
      <c r="AH135" s="24">
        <v>3</v>
      </c>
      <c r="AI135" s="24">
        <v>2</v>
      </c>
      <c r="AJ135" s="24">
        <v>3</v>
      </c>
      <c r="AK135" s="24">
        <v>3</v>
      </c>
      <c r="AL135" s="24">
        <v>3</v>
      </c>
      <c r="AM135" s="24">
        <v>3</v>
      </c>
      <c r="AN135" s="24">
        <v>3</v>
      </c>
      <c r="AO135" s="24">
        <v>4</v>
      </c>
      <c r="AP135" s="24">
        <v>3</v>
      </c>
    </row>
    <row r="136" spans="1:42" x14ac:dyDescent="0.25">
      <c r="A136" s="14">
        <v>34</v>
      </c>
      <c r="B136" s="19" t="s">
        <v>32</v>
      </c>
      <c r="C136" s="27" t="s">
        <v>107</v>
      </c>
      <c r="D136" s="27" t="s">
        <v>96</v>
      </c>
      <c r="E136" s="27" t="s">
        <v>100</v>
      </c>
      <c r="F136" s="18" t="s">
        <v>149</v>
      </c>
      <c r="G136" s="14">
        <v>133</v>
      </c>
      <c r="H136" s="27">
        <v>3</v>
      </c>
      <c r="I136" s="27">
        <v>3</v>
      </c>
      <c r="J136" s="27">
        <v>1</v>
      </c>
      <c r="K136" s="27">
        <v>2</v>
      </c>
      <c r="L136" s="27">
        <v>4</v>
      </c>
      <c r="M136" s="27">
        <v>5</v>
      </c>
      <c r="N136" s="27">
        <v>2</v>
      </c>
      <c r="O136" s="27">
        <v>3</v>
      </c>
      <c r="P136" s="27">
        <v>2</v>
      </c>
      <c r="Q136" s="27">
        <v>2</v>
      </c>
      <c r="R136" s="27">
        <v>3</v>
      </c>
      <c r="S136" s="27">
        <v>2</v>
      </c>
      <c r="T136" s="27">
        <v>4</v>
      </c>
      <c r="U136" s="27">
        <v>5</v>
      </c>
      <c r="V136" s="27">
        <v>4</v>
      </c>
      <c r="W136" s="27">
        <v>4</v>
      </c>
      <c r="X136" s="27">
        <v>3</v>
      </c>
      <c r="Y136" s="27">
        <v>3</v>
      </c>
      <c r="Z136" s="27">
        <v>5</v>
      </c>
      <c r="AA136" s="27">
        <v>5</v>
      </c>
      <c r="AB136" s="27">
        <v>3</v>
      </c>
      <c r="AC136" s="27">
        <v>5</v>
      </c>
      <c r="AD136" s="27">
        <v>4</v>
      </c>
      <c r="AE136" s="27">
        <v>2</v>
      </c>
      <c r="AF136" s="27">
        <v>2</v>
      </c>
      <c r="AG136" s="27">
        <v>2</v>
      </c>
      <c r="AH136" s="27">
        <v>3</v>
      </c>
      <c r="AI136" s="27">
        <v>3</v>
      </c>
      <c r="AJ136" s="27">
        <v>3</v>
      </c>
      <c r="AK136" s="27">
        <v>4</v>
      </c>
      <c r="AL136" s="27">
        <v>3</v>
      </c>
      <c r="AM136" s="27">
        <v>4</v>
      </c>
      <c r="AN136" s="27">
        <v>5</v>
      </c>
      <c r="AO136" s="27">
        <v>4</v>
      </c>
      <c r="AP136" s="27">
        <v>5</v>
      </c>
    </row>
    <row r="137" spans="1:42" x14ac:dyDescent="0.25">
      <c r="A137" s="14"/>
      <c r="B137" s="14"/>
      <c r="C137" s="14" t="s">
        <v>97</v>
      </c>
      <c r="D137" s="14" t="s">
        <v>127</v>
      </c>
      <c r="E137" s="14" t="s">
        <v>141</v>
      </c>
      <c r="F137" s="14" t="s">
        <v>149</v>
      </c>
      <c r="G137" s="14">
        <v>134</v>
      </c>
      <c r="H137" s="27">
        <v>3</v>
      </c>
      <c r="I137" s="27">
        <v>3</v>
      </c>
      <c r="J137" s="27">
        <v>2</v>
      </c>
      <c r="K137" s="27">
        <v>2</v>
      </c>
      <c r="L137" s="27">
        <v>4</v>
      </c>
      <c r="M137" s="27">
        <v>5</v>
      </c>
      <c r="N137" s="27">
        <v>2</v>
      </c>
      <c r="O137" s="27">
        <v>3</v>
      </c>
      <c r="P137" s="27">
        <v>2</v>
      </c>
      <c r="Q137" s="27">
        <v>2</v>
      </c>
      <c r="R137" s="27">
        <v>3</v>
      </c>
      <c r="S137" s="27">
        <v>2</v>
      </c>
      <c r="T137" s="27">
        <v>4</v>
      </c>
      <c r="U137" s="27">
        <v>5</v>
      </c>
      <c r="V137" s="27">
        <v>4</v>
      </c>
      <c r="W137" s="27">
        <v>4</v>
      </c>
      <c r="X137" s="27">
        <v>3</v>
      </c>
      <c r="Y137" s="27">
        <v>3</v>
      </c>
      <c r="Z137" s="27">
        <v>5</v>
      </c>
      <c r="AA137" s="27">
        <v>5</v>
      </c>
      <c r="AB137" s="27">
        <v>3</v>
      </c>
      <c r="AC137" s="27">
        <v>5</v>
      </c>
      <c r="AD137" s="27">
        <v>4</v>
      </c>
      <c r="AE137" s="27">
        <v>2</v>
      </c>
      <c r="AF137" s="27">
        <v>2</v>
      </c>
      <c r="AG137" s="27">
        <v>2</v>
      </c>
      <c r="AH137" s="27">
        <v>2</v>
      </c>
      <c r="AI137" s="27">
        <v>3</v>
      </c>
      <c r="AJ137" s="27">
        <v>3</v>
      </c>
      <c r="AK137" s="27">
        <v>4</v>
      </c>
      <c r="AL137" s="27">
        <v>3</v>
      </c>
      <c r="AM137" s="27">
        <v>4</v>
      </c>
      <c r="AN137" s="27">
        <v>4</v>
      </c>
      <c r="AO137" s="27">
        <v>4</v>
      </c>
      <c r="AP137" s="27">
        <v>4</v>
      </c>
    </row>
    <row r="138" spans="1:42" x14ac:dyDescent="0.25">
      <c r="A138" s="14"/>
      <c r="B138" s="14"/>
      <c r="C138" s="14" t="s">
        <v>97</v>
      </c>
      <c r="D138" s="14" t="s">
        <v>96</v>
      </c>
      <c r="E138" s="14" t="s">
        <v>184</v>
      </c>
      <c r="F138" s="14" t="s">
        <v>149</v>
      </c>
      <c r="G138" s="14">
        <v>135</v>
      </c>
      <c r="H138" s="27">
        <v>3</v>
      </c>
      <c r="I138" s="27">
        <v>3</v>
      </c>
      <c r="J138" s="27">
        <v>2</v>
      </c>
      <c r="K138" s="27">
        <v>2</v>
      </c>
      <c r="L138" s="27">
        <v>4</v>
      </c>
      <c r="M138" s="27">
        <v>5</v>
      </c>
      <c r="N138" s="27">
        <v>2</v>
      </c>
      <c r="O138" s="27">
        <v>3</v>
      </c>
      <c r="P138" s="27">
        <v>2</v>
      </c>
      <c r="Q138" s="27">
        <v>2</v>
      </c>
      <c r="R138" s="27">
        <v>3</v>
      </c>
      <c r="S138" s="27">
        <v>2</v>
      </c>
      <c r="T138" s="27">
        <v>4</v>
      </c>
      <c r="U138" s="27">
        <v>5</v>
      </c>
      <c r="V138" s="27">
        <v>4</v>
      </c>
      <c r="W138" s="27">
        <v>4</v>
      </c>
      <c r="X138" s="27">
        <v>3</v>
      </c>
      <c r="Y138" s="27">
        <v>3</v>
      </c>
      <c r="Z138" s="27">
        <v>5</v>
      </c>
      <c r="AA138" s="27">
        <v>5</v>
      </c>
      <c r="AB138" s="27">
        <v>3</v>
      </c>
      <c r="AC138" s="27">
        <v>5</v>
      </c>
      <c r="AD138" s="27">
        <v>4</v>
      </c>
      <c r="AE138" s="27">
        <v>2</v>
      </c>
      <c r="AF138" s="27">
        <v>2</v>
      </c>
      <c r="AG138" s="27">
        <v>2</v>
      </c>
      <c r="AH138" s="27">
        <v>3</v>
      </c>
      <c r="AI138" s="27">
        <v>3</v>
      </c>
      <c r="AJ138" s="27">
        <v>3</v>
      </c>
      <c r="AK138" s="27">
        <v>4</v>
      </c>
      <c r="AL138" s="27">
        <v>4</v>
      </c>
      <c r="AM138" s="27">
        <v>4</v>
      </c>
      <c r="AN138" s="27">
        <v>3</v>
      </c>
      <c r="AO138" s="27">
        <v>4</v>
      </c>
      <c r="AP138" s="27">
        <v>4</v>
      </c>
    </row>
    <row r="139" spans="1:42" x14ac:dyDescent="0.25">
      <c r="A139" s="14"/>
      <c r="B139" s="14"/>
      <c r="C139" s="14" t="s">
        <v>107</v>
      </c>
      <c r="D139" s="14" t="s">
        <v>210</v>
      </c>
      <c r="E139" s="14" t="s">
        <v>141</v>
      </c>
      <c r="F139" s="14" t="s">
        <v>149</v>
      </c>
      <c r="G139" s="14">
        <v>136</v>
      </c>
      <c r="H139" s="27">
        <v>3</v>
      </c>
      <c r="I139" s="27">
        <v>3</v>
      </c>
      <c r="J139" s="27">
        <v>1</v>
      </c>
      <c r="K139" s="27">
        <v>2</v>
      </c>
      <c r="L139" s="27">
        <v>4</v>
      </c>
      <c r="M139" s="27">
        <v>5</v>
      </c>
      <c r="N139" s="27">
        <v>2</v>
      </c>
      <c r="O139" s="27">
        <v>3</v>
      </c>
      <c r="P139" s="27">
        <v>2</v>
      </c>
      <c r="Q139" s="27">
        <v>2</v>
      </c>
      <c r="R139" s="27">
        <v>3</v>
      </c>
      <c r="S139" s="27">
        <v>2</v>
      </c>
      <c r="T139" s="27">
        <v>4</v>
      </c>
      <c r="U139" s="27">
        <v>5</v>
      </c>
      <c r="V139" s="27">
        <v>4</v>
      </c>
      <c r="W139" s="27">
        <v>4</v>
      </c>
      <c r="X139" s="27">
        <v>3</v>
      </c>
      <c r="Y139" s="27">
        <v>3</v>
      </c>
      <c r="Z139" s="27">
        <v>5</v>
      </c>
      <c r="AA139" s="27">
        <v>5</v>
      </c>
      <c r="AB139" s="27">
        <v>3</v>
      </c>
      <c r="AC139" s="27">
        <v>5</v>
      </c>
      <c r="AD139" s="27">
        <v>4</v>
      </c>
      <c r="AE139" s="27">
        <v>2</v>
      </c>
      <c r="AF139" s="27">
        <v>2</v>
      </c>
      <c r="AG139" s="27">
        <v>2</v>
      </c>
      <c r="AH139" s="27">
        <v>2</v>
      </c>
      <c r="AI139" s="27">
        <v>2</v>
      </c>
      <c r="AJ139" s="27">
        <v>2</v>
      </c>
      <c r="AK139" s="27">
        <v>4</v>
      </c>
      <c r="AL139" s="27">
        <v>3</v>
      </c>
      <c r="AM139" s="27">
        <v>4</v>
      </c>
      <c r="AN139" s="27">
        <v>3</v>
      </c>
      <c r="AO139" s="27">
        <v>3</v>
      </c>
      <c r="AP139" s="27">
        <v>4</v>
      </c>
    </row>
    <row r="140" spans="1:42" x14ac:dyDescent="0.25">
      <c r="A140" s="14">
        <v>35</v>
      </c>
      <c r="B140" s="20" t="s">
        <v>28</v>
      </c>
      <c r="C140" s="28" t="s">
        <v>107</v>
      </c>
      <c r="D140" s="29" t="s">
        <v>146</v>
      </c>
      <c r="E140" s="29" t="s">
        <v>184</v>
      </c>
      <c r="F140" s="18" t="s">
        <v>149</v>
      </c>
      <c r="G140" s="14">
        <v>137</v>
      </c>
      <c r="H140" s="24">
        <v>4</v>
      </c>
      <c r="I140" s="24">
        <v>4</v>
      </c>
      <c r="J140" s="24">
        <v>5</v>
      </c>
      <c r="K140" s="24">
        <v>4</v>
      </c>
      <c r="L140" s="24">
        <v>4</v>
      </c>
      <c r="M140" s="24">
        <v>4</v>
      </c>
      <c r="N140" s="24">
        <v>4</v>
      </c>
      <c r="O140" s="24">
        <v>4</v>
      </c>
      <c r="P140" s="24">
        <v>5</v>
      </c>
      <c r="Q140" s="24">
        <v>5</v>
      </c>
      <c r="R140" s="24">
        <v>5</v>
      </c>
      <c r="S140" s="24">
        <v>5</v>
      </c>
      <c r="T140" s="24">
        <v>4</v>
      </c>
      <c r="U140" s="24">
        <v>5</v>
      </c>
      <c r="V140" s="24">
        <v>4</v>
      </c>
      <c r="W140" s="24">
        <v>4</v>
      </c>
      <c r="X140" s="24">
        <v>4</v>
      </c>
      <c r="Y140" s="24">
        <v>5</v>
      </c>
      <c r="Z140" s="24">
        <v>4</v>
      </c>
      <c r="AA140" s="24">
        <v>4</v>
      </c>
      <c r="AB140" s="24">
        <v>4</v>
      </c>
      <c r="AC140" s="24">
        <v>3</v>
      </c>
      <c r="AD140" s="24">
        <v>4</v>
      </c>
      <c r="AE140" s="24">
        <v>4</v>
      </c>
      <c r="AF140" s="24">
        <v>4</v>
      </c>
      <c r="AG140" s="24">
        <v>3</v>
      </c>
      <c r="AH140" s="24">
        <v>4</v>
      </c>
      <c r="AI140" s="24">
        <v>4</v>
      </c>
      <c r="AJ140" s="24">
        <v>3</v>
      </c>
      <c r="AK140" s="24">
        <v>5</v>
      </c>
      <c r="AL140" s="24">
        <v>3</v>
      </c>
      <c r="AM140" s="24">
        <v>4</v>
      </c>
      <c r="AN140" s="24">
        <v>3</v>
      </c>
      <c r="AO140" s="24">
        <v>4</v>
      </c>
      <c r="AP140" s="24">
        <v>4</v>
      </c>
    </row>
    <row r="141" spans="1:42" x14ac:dyDescent="0.25">
      <c r="A141" s="14"/>
      <c r="B141" s="14"/>
      <c r="C141" s="26" t="s">
        <v>107</v>
      </c>
      <c r="D141" s="24" t="s">
        <v>143</v>
      </c>
      <c r="E141" s="24" t="s">
        <v>141</v>
      </c>
      <c r="F141" s="14" t="s">
        <v>150</v>
      </c>
      <c r="G141" s="14">
        <v>138</v>
      </c>
      <c r="H141" s="27">
        <v>4</v>
      </c>
      <c r="I141" s="27">
        <v>4</v>
      </c>
      <c r="J141" s="27">
        <v>4</v>
      </c>
      <c r="K141" s="27">
        <v>4</v>
      </c>
      <c r="L141" s="27">
        <v>5</v>
      </c>
      <c r="M141" s="27">
        <v>4</v>
      </c>
      <c r="N141" s="27">
        <v>5</v>
      </c>
      <c r="O141" s="27">
        <v>5</v>
      </c>
      <c r="P141" s="27">
        <v>5</v>
      </c>
      <c r="Q141" s="27">
        <v>5</v>
      </c>
      <c r="R141" s="27">
        <v>5</v>
      </c>
      <c r="S141" s="27">
        <v>4</v>
      </c>
      <c r="T141" s="27">
        <v>5</v>
      </c>
      <c r="U141" s="27">
        <v>4</v>
      </c>
      <c r="V141" s="27">
        <v>5</v>
      </c>
      <c r="W141" s="27">
        <v>5</v>
      </c>
      <c r="X141" s="27">
        <v>5</v>
      </c>
      <c r="Y141" s="27">
        <v>5</v>
      </c>
      <c r="Z141" s="27">
        <v>5</v>
      </c>
      <c r="AA141" s="25">
        <v>5</v>
      </c>
      <c r="AB141" s="25">
        <v>4</v>
      </c>
      <c r="AC141" s="25">
        <v>4</v>
      </c>
      <c r="AD141" s="25">
        <v>5</v>
      </c>
      <c r="AE141" s="25">
        <v>4</v>
      </c>
      <c r="AF141" s="25">
        <v>4</v>
      </c>
      <c r="AG141" s="25">
        <v>4</v>
      </c>
      <c r="AH141" s="25">
        <v>4</v>
      </c>
      <c r="AI141" s="25">
        <v>3</v>
      </c>
      <c r="AJ141" s="25">
        <v>3</v>
      </c>
      <c r="AK141" s="25">
        <v>5</v>
      </c>
      <c r="AL141" s="25">
        <v>4</v>
      </c>
      <c r="AM141" s="25">
        <v>4</v>
      </c>
      <c r="AN141" s="25">
        <v>4</v>
      </c>
      <c r="AO141" s="25">
        <v>4</v>
      </c>
      <c r="AP141" s="25">
        <v>4</v>
      </c>
    </row>
    <row r="142" spans="1:42" x14ac:dyDescent="0.25">
      <c r="A142" s="14"/>
      <c r="B142" s="14"/>
      <c r="C142" s="14" t="s">
        <v>107</v>
      </c>
      <c r="D142" s="14" t="s">
        <v>171</v>
      </c>
      <c r="E142" s="14" t="s">
        <v>141</v>
      </c>
      <c r="F142" s="14" t="s">
        <v>149</v>
      </c>
      <c r="G142" s="14">
        <v>139</v>
      </c>
      <c r="H142" s="24">
        <v>4</v>
      </c>
      <c r="I142" s="24">
        <v>4</v>
      </c>
      <c r="J142" s="24">
        <v>4</v>
      </c>
      <c r="K142" s="24">
        <v>4</v>
      </c>
      <c r="L142" s="24">
        <v>4</v>
      </c>
      <c r="M142" s="24">
        <v>4</v>
      </c>
      <c r="N142" s="24">
        <v>4</v>
      </c>
      <c r="O142" s="24">
        <v>4</v>
      </c>
      <c r="P142" s="24">
        <v>4</v>
      </c>
      <c r="Q142" s="24">
        <v>4</v>
      </c>
      <c r="R142" s="24">
        <v>4</v>
      </c>
      <c r="S142" s="24">
        <v>3</v>
      </c>
      <c r="T142" s="24">
        <v>4</v>
      </c>
      <c r="U142" s="24">
        <v>4</v>
      </c>
      <c r="V142" s="24">
        <v>4</v>
      </c>
      <c r="W142" s="24">
        <v>4</v>
      </c>
      <c r="X142" s="24">
        <v>3</v>
      </c>
      <c r="Y142" s="24">
        <v>4</v>
      </c>
      <c r="Z142" s="24">
        <v>3</v>
      </c>
      <c r="AA142" s="24">
        <v>4</v>
      </c>
      <c r="AB142" s="24">
        <v>4</v>
      </c>
      <c r="AC142" s="24">
        <v>3</v>
      </c>
      <c r="AD142" s="24">
        <v>4</v>
      </c>
      <c r="AE142" s="24">
        <v>5</v>
      </c>
      <c r="AF142" s="24">
        <v>5</v>
      </c>
      <c r="AG142" s="24">
        <v>5</v>
      </c>
      <c r="AH142" s="24">
        <v>4</v>
      </c>
      <c r="AI142" s="24">
        <v>4</v>
      </c>
      <c r="AJ142" s="24">
        <v>4</v>
      </c>
      <c r="AK142" s="24">
        <v>4</v>
      </c>
      <c r="AL142" s="24">
        <v>4</v>
      </c>
      <c r="AM142" s="24">
        <v>3</v>
      </c>
      <c r="AN142" s="24">
        <v>3</v>
      </c>
      <c r="AO142" s="24">
        <v>4</v>
      </c>
      <c r="AP142" s="24">
        <v>4</v>
      </c>
    </row>
    <row r="143" spans="1:42" x14ac:dyDescent="0.25">
      <c r="A143" s="14"/>
      <c r="B143" s="14"/>
      <c r="C143" s="14" t="s">
        <v>107</v>
      </c>
      <c r="D143" s="14" t="s">
        <v>211</v>
      </c>
      <c r="E143" s="14" t="s">
        <v>100</v>
      </c>
      <c r="F143" s="14" t="s">
        <v>150</v>
      </c>
      <c r="G143" s="14">
        <v>140</v>
      </c>
      <c r="H143" s="24">
        <v>4</v>
      </c>
      <c r="I143" s="24">
        <v>4</v>
      </c>
      <c r="J143" s="24">
        <v>4</v>
      </c>
      <c r="K143" s="24">
        <v>4</v>
      </c>
      <c r="L143" s="24">
        <v>4</v>
      </c>
      <c r="M143" s="24">
        <v>4</v>
      </c>
      <c r="N143" s="24">
        <v>4</v>
      </c>
      <c r="O143" s="24">
        <v>4</v>
      </c>
      <c r="P143" s="24">
        <v>5</v>
      </c>
      <c r="Q143" s="24">
        <v>5</v>
      </c>
      <c r="R143" s="24">
        <v>5</v>
      </c>
      <c r="S143" s="24">
        <v>5</v>
      </c>
      <c r="T143" s="24">
        <v>4</v>
      </c>
      <c r="U143" s="24">
        <v>5</v>
      </c>
      <c r="V143" s="24">
        <v>4</v>
      </c>
      <c r="W143" s="24">
        <v>4</v>
      </c>
      <c r="X143" s="24">
        <v>4</v>
      </c>
      <c r="Y143" s="24">
        <v>5</v>
      </c>
      <c r="Z143" s="24">
        <v>4</v>
      </c>
      <c r="AA143" s="24">
        <v>4</v>
      </c>
      <c r="AB143" s="24">
        <v>4</v>
      </c>
      <c r="AC143" s="24">
        <v>3</v>
      </c>
      <c r="AD143" s="24">
        <v>4</v>
      </c>
      <c r="AE143" s="24">
        <v>4</v>
      </c>
      <c r="AF143" s="24">
        <v>4</v>
      </c>
      <c r="AG143" s="24">
        <v>3</v>
      </c>
      <c r="AH143" s="24">
        <v>3</v>
      </c>
      <c r="AI143" s="24">
        <v>4</v>
      </c>
      <c r="AJ143" s="24">
        <v>4</v>
      </c>
      <c r="AK143" s="24">
        <v>5</v>
      </c>
      <c r="AL143" s="24">
        <v>3</v>
      </c>
      <c r="AM143" s="24">
        <v>4</v>
      </c>
      <c r="AN143" s="24">
        <v>3</v>
      </c>
      <c r="AO143" s="24">
        <v>4</v>
      </c>
      <c r="AP143" s="24">
        <v>3</v>
      </c>
    </row>
    <row r="144" spans="1:42" x14ac:dyDescent="0.25">
      <c r="A144" s="14">
        <v>36</v>
      </c>
      <c r="B144" s="19" t="s">
        <v>14</v>
      </c>
      <c r="C144" s="26" t="s">
        <v>107</v>
      </c>
      <c r="D144" s="24" t="s">
        <v>98</v>
      </c>
      <c r="E144" s="24" t="s">
        <v>155</v>
      </c>
      <c r="F144" s="18" t="s">
        <v>150</v>
      </c>
      <c r="G144" s="14">
        <v>141</v>
      </c>
      <c r="H144" s="25">
        <v>5</v>
      </c>
      <c r="I144" s="25">
        <v>4</v>
      </c>
      <c r="J144" s="25">
        <v>3</v>
      </c>
      <c r="K144" s="25">
        <v>3</v>
      </c>
      <c r="L144" s="25">
        <v>4</v>
      </c>
      <c r="M144" s="25">
        <v>5</v>
      </c>
      <c r="N144" s="25">
        <v>5</v>
      </c>
      <c r="O144" s="25">
        <v>5</v>
      </c>
      <c r="P144" s="25">
        <v>5</v>
      </c>
      <c r="Q144" s="25">
        <v>5</v>
      </c>
      <c r="R144" s="25">
        <v>4</v>
      </c>
      <c r="S144" s="25">
        <v>2</v>
      </c>
      <c r="T144" s="25">
        <v>4</v>
      </c>
      <c r="U144" s="25">
        <v>5</v>
      </c>
      <c r="V144" s="25">
        <v>5</v>
      </c>
      <c r="W144" s="25">
        <v>4</v>
      </c>
      <c r="X144" s="25">
        <v>5</v>
      </c>
      <c r="Y144" s="25">
        <v>5</v>
      </c>
      <c r="Z144" s="25">
        <v>4</v>
      </c>
      <c r="AA144" s="25">
        <v>5</v>
      </c>
      <c r="AB144" s="25">
        <v>5</v>
      </c>
      <c r="AC144" s="25">
        <v>4</v>
      </c>
      <c r="AD144" s="25">
        <v>5</v>
      </c>
      <c r="AE144" s="25">
        <v>5</v>
      </c>
      <c r="AF144" s="25">
        <v>5</v>
      </c>
      <c r="AG144" s="25">
        <v>5</v>
      </c>
      <c r="AH144" s="25">
        <v>5</v>
      </c>
      <c r="AI144" s="25">
        <v>4</v>
      </c>
      <c r="AJ144" s="25">
        <v>3</v>
      </c>
      <c r="AK144" s="25">
        <v>5</v>
      </c>
      <c r="AL144" s="25">
        <v>5</v>
      </c>
      <c r="AM144" s="25">
        <v>5</v>
      </c>
      <c r="AN144" s="25">
        <v>5</v>
      </c>
      <c r="AO144" s="25">
        <v>4</v>
      </c>
      <c r="AP144" s="25">
        <v>3</v>
      </c>
    </row>
    <row r="145" spans="1:42" x14ac:dyDescent="0.25">
      <c r="A145" s="14"/>
      <c r="B145" s="14"/>
      <c r="C145" s="14" t="s">
        <v>157</v>
      </c>
      <c r="D145" s="14" t="s">
        <v>98</v>
      </c>
      <c r="E145" s="14" t="s">
        <v>100</v>
      </c>
      <c r="F145" s="14" t="s">
        <v>150</v>
      </c>
      <c r="G145" s="14">
        <v>142</v>
      </c>
      <c r="H145" s="25">
        <v>4</v>
      </c>
      <c r="I145" s="25">
        <v>4</v>
      </c>
      <c r="J145" s="25">
        <v>3</v>
      </c>
      <c r="K145" s="25">
        <v>3</v>
      </c>
      <c r="L145" s="25">
        <v>4</v>
      </c>
      <c r="M145" s="25">
        <v>4</v>
      </c>
      <c r="N145" s="25">
        <v>5</v>
      </c>
      <c r="O145" s="25">
        <v>5</v>
      </c>
      <c r="P145" s="25">
        <v>5</v>
      </c>
      <c r="Q145" s="25">
        <v>5</v>
      </c>
      <c r="R145" s="25">
        <v>4</v>
      </c>
      <c r="S145" s="25">
        <v>2</v>
      </c>
      <c r="T145" s="25">
        <v>4</v>
      </c>
      <c r="U145" s="25">
        <v>5</v>
      </c>
      <c r="V145" s="25">
        <v>5</v>
      </c>
      <c r="W145" s="25">
        <v>4</v>
      </c>
      <c r="X145" s="25">
        <v>5</v>
      </c>
      <c r="Y145" s="25">
        <v>5</v>
      </c>
      <c r="Z145" s="25">
        <v>4</v>
      </c>
      <c r="AA145" s="25">
        <v>5</v>
      </c>
      <c r="AB145" s="25">
        <v>5</v>
      </c>
      <c r="AC145" s="25">
        <v>4</v>
      </c>
      <c r="AD145" s="25">
        <v>5</v>
      </c>
      <c r="AE145" s="25">
        <v>5</v>
      </c>
      <c r="AF145" s="25">
        <v>5</v>
      </c>
      <c r="AG145" s="25">
        <v>5</v>
      </c>
      <c r="AH145" s="25">
        <v>5</v>
      </c>
      <c r="AI145" s="25">
        <v>4</v>
      </c>
      <c r="AJ145" s="25">
        <v>4</v>
      </c>
      <c r="AK145" s="25">
        <v>5</v>
      </c>
      <c r="AL145" s="25">
        <v>5</v>
      </c>
      <c r="AM145" s="25">
        <v>5</v>
      </c>
      <c r="AN145" s="25">
        <v>4</v>
      </c>
      <c r="AO145" s="25">
        <v>4</v>
      </c>
      <c r="AP145" s="25">
        <v>3</v>
      </c>
    </row>
    <row r="146" spans="1:42" x14ac:dyDescent="0.25">
      <c r="A146" s="14"/>
      <c r="B146" s="14"/>
      <c r="C146" s="14" t="s">
        <v>107</v>
      </c>
      <c r="D146" s="14" t="s">
        <v>96</v>
      </c>
      <c r="E146" s="14" t="s">
        <v>141</v>
      </c>
      <c r="F146" s="14" t="s">
        <v>150</v>
      </c>
      <c r="G146" s="14">
        <v>143</v>
      </c>
      <c r="H146" s="24">
        <v>4</v>
      </c>
      <c r="I146" s="24">
        <v>4</v>
      </c>
      <c r="J146" s="24">
        <v>4</v>
      </c>
      <c r="K146" s="24">
        <v>2</v>
      </c>
      <c r="L146" s="24">
        <v>4</v>
      </c>
      <c r="M146" s="24">
        <v>4</v>
      </c>
      <c r="N146" s="24">
        <v>4</v>
      </c>
      <c r="O146" s="24">
        <v>4</v>
      </c>
      <c r="P146" s="24">
        <v>4</v>
      </c>
      <c r="Q146" s="24">
        <v>4</v>
      </c>
      <c r="R146" s="24">
        <v>3</v>
      </c>
      <c r="S146" s="24">
        <v>3</v>
      </c>
      <c r="T146" s="24">
        <v>4</v>
      </c>
      <c r="U146" s="24">
        <v>4</v>
      </c>
      <c r="V146" s="24">
        <v>4</v>
      </c>
      <c r="W146" s="24">
        <v>4</v>
      </c>
      <c r="X146" s="24">
        <v>4</v>
      </c>
      <c r="Y146" s="24">
        <v>4</v>
      </c>
      <c r="Z146" s="24">
        <v>5</v>
      </c>
      <c r="AA146" s="24">
        <v>4</v>
      </c>
      <c r="AB146" s="24">
        <v>3</v>
      </c>
      <c r="AC146" s="24">
        <v>4</v>
      </c>
      <c r="AD146" s="24">
        <v>4</v>
      </c>
      <c r="AE146" s="24">
        <v>4</v>
      </c>
      <c r="AF146" s="24">
        <v>3</v>
      </c>
      <c r="AG146" s="24">
        <v>3</v>
      </c>
      <c r="AH146" s="24">
        <v>4</v>
      </c>
      <c r="AI146" s="24">
        <v>4</v>
      </c>
      <c r="AJ146" s="24">
        <v>3</v>
      </c>
      <c r="AK146" s="24">
        <v>5</v>
      </c>
      <c r="AL146" s="24">
        <v>3</v>
      </c>
      <c r="AM146" s="24">
        <v>3</v>
      </c>
      <c r="AN146" s="24">
        <v>2</v>
      </c>
      <c r="AO146" s="24">
        <v>4</v>
      </c>
      <c r="AP146" s="24">
        <v>4</v>
      </c>
    </row>
    <row r="147" spans="1:42" x14ac:dyDescent="0.25">
      <c r="A147" s="14"/>
      <c r="B147" s="14"/>
      <c r="C147" s="14" t="s">
        <v>107</v>
      </c>
      <c r="D147" s="14" t="s">
        <v>127</v>
      </c>
      <c r="E147" s="14" t="s">
        <v>141</v>
      </c>
      <c r="F147" s="14" t="s">
        <v>149</v>
      </c>
      <c r="G147" s="14">
        <v>144</v>
      </c>
      <c r="H147" s="24">
        <v>3</v>
      </c>
      <c r="I147" s="24">
        <v>3</v>
      </c>
      <c r="J147" s="24">
        <v>4</v>
      </c>
      <c r="K147" s="24">
        <v>2</v>
      </c>
      <c r="L147" s="24">
        <v>3</v>
      </c>
      <c r="M147" s="24">
        <v>5</v>
      </c>
      <c r="N147" s="24">
        <v>3</v>
      </c>
      <c r="O147" s="24">
        <v>4</v>
      </c>
      <c r="P147" s="24">
        <v>2</v>
      </c>
      <c r="Q147" s="24">
        <v>3</v>
      </c>
      <c r="R147" s="24">
        <v>3</v>
      </c>
      <c r="S147" s="24">
        <v>3</v>
      </c>
      <c r="T147" s="24">
        <v>4</v>
      </c>
      <c r="U147" s="24">
        <v>3</v>
      </c>
      <c r="V147" s="24">
        <v>3</v>
      </c>
      <c r="W147" s="24">
        <v>3</v>
      </c>
      <c r="X147" s="24">
        <v>3</v>
      </c>
      <c r="Y147" s="24">
        <v>3</v>
      </c>
      <c r="Z147" s="24">
        <v>2</v>
      </c>
      <c r="AA147" s="24">
        <v>4</v>
      </c>
      <c r="AB147" s="24">
        <v>3</v>
      </c>
      <c r="AC147" s="24">
        <v>3</v>
      </c>
      <c r="AD147" s="24">
        <v>4</v>
      </c>
      <c r="AE147" s="24">
        <v>4</v>
      </c>
      <c r="AF147" s="24">
        <v>3</v>
      </c>
      <c r="AG147" s="24">
        <v>3</v>
      </c>
      <c r="AH147" s="24">
        <v>4</v>
      </c>
      <c r="AI147" s="24">
        <v>3</v>
      </c>
      <c r="AJ147" s="24">
        <v>4</v>
      </c>
      <c r="AK147" s="24">
        <v>5</v>
      </c>
      <c r="AL147" s="24">
        <v>3</v>
      </c>
      <c r="AM147" s="24">
        <v>3</v>
      </c>
      <c r="AN147" s="24">
        <v>5</v>
      </c>
      <c r="AO147" s="24">
        <v>4</v>
      </c>
      <c r="AP147" s="24">
        <v>3</v>
      </c>
    </row>
    <row r="148" spans="1:42" x14ac:dyDescent="0.25">
      <c r="A148" s="14">
        <v>37</v>
      </c>
      <c r="B148" s="21" t="s">
        <v>34</v>
      </c>
      <c r="C148" s="24" t="s">
        <v>97</v>
      </c>
      <c r="D148" s="24" t="s">
        <v>133</v>
      </c>
      <c r="E148" s="24" t="s">
        <v>105</v>
      </c>
      <c r="F148" s="34" t="s">
        <v>149</v>
      </c>
      <c r="G148" s="14">
        <v>145</v>
      </c>
      <c r="H148" s="24">
        <v>5</v>
      </c>
      <c r="I148" s="24">
        <v>4</v>
      </c>
      <c r="J148" s="24">
        <v>4</v>
      </c>
      <c r="K148" s="24">
        <v>4</v>
      </c>
      <c r="L148" s="24">
        <v>3</v>
      </c>
      <c r="M148" s="24">
        <v>5</v>
      </c>
      <c r="N148" s="24">
        <v>5</v>
      </c>
      <c r="O148" s="24">
        <v>4</v>
      </c>
      <c r="P148" s="24">
        <v>3</v>
      </c>
      <c r="Q148" s="24">
        <v>4</v>
      </c>
      <c r="R148" s="24">
        <v>4</v>
      </c>
      <c r="S148" s="24">
        <v>4</v>
      </c>
      <c r="T148" s="24">
        <v>5</v>
      </c>
      <c r="U148" s="24">
        <v>3</v>
      </c>
      <c r="V148" s="24">
        <v>5</v>
      </c>
      <c r="W148" s="24">
        <v>4</v>
      </c>
      <c r="X148" s="24">
        <v>4</v>
      </c>
      <c r="Y148" s="24">
        <v>4</v>
      </c>
      <c r="Z148" s="24">
        <v>5</v>
      </c>
      <c r="AA148" s="24">
        <v>4</v>
      </c>
      <c r="AB148" s="24">
        <v>4</v>
      </c>
      <c r="AC148" s="24">
        <v>3</v>
      </c>
      <c r="AD148" s="24">
        <v>4</v>
      </c>
      <c r="AE148" s="24">
        <v>5</v>
      </c>
      <c r="AF148" s="24">
        <v>4</v>
      </c>
      <c r="AG148" s="24">
        <v>4</v>
      </c>
      <c r="AH148" s="24">
        <v>4</v>
      </c>
      <c r="AI148" s="24">
        <v>4</v>
      </c>
      <c r="AJ148" s="24">
        <v>3</v>
      </c>
      <c r="AK148" s="24">
        <v>4</v>
      </c>
      <c r="AL148" s="24">
        <v>5</v>
      </c>
      <c r="AM148" s="24">
        <v>4</v>
      </c>
      <c r="AN148" s="24">
        <v>3</v>
      </c>
      <c r="AO148" s="24">
        <v>4</v>
      </c>
      <c r="AP148" s="24">
        <v>3</v>
      </c>
    </row>
    <row r="149" spans="1:42" x14ac:dyDescent="0.25">
      <c r="A149" s="14"/>
      <c r="B149" s="14"/>
      <c r="C149" s="14" t="s">
        <v>107</v>
      </c>
      <c r="D149" s="14" t="s">
        <v>133</v>
      </c>
      <c r="E149" s="14" t="s">
        <v>131</v>
      </c>
      <c r="F149" s="14" t="s">
        <v>149</v>
      </c>
      <c r="G149" s="14">
        <v>146</v>
      </c>
      <c r="H149" s="24">
        <v>4</v>
      </c>
      <c r="I149" s="24">
        <v>4</v>
      </c>
      <c r="J149" s="24">
        <v>4</v>
      </c>
      <c r="K149" s="24">
        <v>5</v>
      </c>
      <c r="L149" s="24">
        <v>4</v>
      </c>
      <c r="M149" s="24">
        <v>4</v>
      </c>
      <c r="N149" s="24">
        <v>4</v>
      </c>
      <c r="O149" s="24">
        <v>4</v>
      </c>
      <c r="P149" s="24">
        <v>4</v>
      </c>
      <c r="Q149" s="24">
        <v>4</v>
      </c>
      <c r="R149" s="24">
        <v>4</v>
      </c>
      <c r="S149" s="24">
        <v>4</v>
      </c>
      <c r="T149" s="24">
        <v>4</v>
      </c>
      <c r="U149" s="24">
        <v>4</v>
      </c>
      <c r="V149" s="24">
        <v>4</v>
      </c>
      <c r="W149" s="24">
        <v>4</v>
      </c>
      <c r="X149" s="24">
        <v>4</v>
      </c>
      <c r="Y149" s="24">
        <v>4</v>
      </c>
      <c r="Z149" s="24">
        <v>4</v>
      </c>
      <c r="AA149" s="24">
        <v>4</v>
      </c>
      <c r="AB149" s="24">
        <v>4</v>
      </c>
      <c r="AC149" s="24">
        <v>4</v>
      </c>
      <c r="AD149" s="24">
        <v>4</v>
      </c>
      <c r="AE149" s="24">
        <v>4</v>
      </c>
      <c r="AF149" s="24">
        <v>4</v>
      </c>
      <c r="AG149" s="24">
        <v>4</v>
      </c>
      <c r="AH149" s="24">
        <v>4</v>
      </c>
      <c r="AI149" s="24">
        <v>4</v>
      </c>
      <c r="AJ149" s="24">
        <v>4</v>
      </c>
      <c r="AK149" s="24">
        <v>4</v>
      </c>
      <c r="AL149" s="24">
        <v>4</v>
      </c>
      <c r="AM149" s="24">
        <v>4</v>
      </c>
      <c r="AN149" s="24">
        <v>2</v>
      </c>
      <c r="AO149" s="24">
        <v>3</v>
      </c>
      <c r="AP149" s="24">
        <v>2</v>
      </c>
    </row>
    <row r="150" spans="1:42" x14ac:dyDescent="0.25">
      <c r="A150" s="14"/>
      <c r="B150" s="14"/>
      <c r="C150" s="24" t="s">
        <v>107</v>
      </c>
      <c r="D150" s="24" t="s">
        <v>110</v>
      </c>
      <c r="E150" s="24" t="s">
        <v>155</v>
      </c>
      <c r="F150" s="14" t="s">
        <v>149</v>
      </c>
      <c r="G150" s="14">
        <v>147</v>
      </c>
      <c r="H150" s="24">
        <v>4</v>
      </c>
      <c r="I150" s="24">
        <v>3</v>
      </c>
      <c r="J150" s="24">
        <v>4</v>
      </c>
      <c r="K150" s="24">
        <v>3</v>
      </c>
      <c r="L150" s="24">
        <v>4</v>
      </c>
      <c r="M150" s="24">
        <v>5</v>
      </c>
      <c r="N150" s="24">
        <v>4</v>
      </c>
      <c r="O150" s="24">
        <v>5</v>
      </c>
      <c r="P150" s="24">
        <v>3</v>
      </c>
      <c r="Q150" s="24">
        <v>4</v>
      </c>
      <c r="R150" s="24">
        <v>4</v>
      </c>
      <c r="S150" s="24">
        <v>3</v>
      </c>
      <c r="T150" s="24">
        <v>4</v>
      </c>
      <c r="U150" s="24">
        <v>4</v>
      </c>
      <c r="V150" s="24">
        <v>5</v>
      </c>
      <c r="W150" s="24">
        <v>4</v>
      </c>
      <c r="X150" s="24">
        <v>4</v>
      </c>
      <c r="Y150" s="24">
        <v>4</v>
      </c>
      <c r="Z150" s="24">
        <v>4</v>
      </c>
      <c r="AA150" s="24">
        <v>4</v>
      </c>
      <c r="AB150" s="24">
        <v>4</v>
      </c>
      <c r="AC150" s="24">
        <v>5</v>
      </c>
      <c r="AD150" s="24">
        <v>4</v>
      </c>
      <c r="AE150" s="24">
        <v>4</v>
      </c>
      <c r="AF150" s="24">
        <v>4</v>
      </c>
      <c r="AG150" s="24">
        <v>4</v>
      </c>
      <c r="AH150" s="24">
        <v>4</v>
      </c>
      <c r="AI150" s="24">
        <v>3</v>
      </c>
      <c r="AJ150" s="24">
        <v>4</v>
      </c>
      <c r="AK150" s="24">
        <v>4</v>
      </c>
      <c r="AL150" s="24">
        <v>5</v>
      </c>
      <c r="AM150" s="24">
        <v>4</v>
      </c>
      <c r="AN150" s="24">
        <v>4</v>
      </c>
      <c r="AO150" s="24">
        <v>3</v>
      </c>
      <c r="AP150" s="24">
        <v>3</v>
      </c>
    </row>
    <row r="151" spans="1:42" x14ac:dyDescent="0.25">
      <c r="A151" s="14"/>
      <c r="B151" s="14"/>
      <c r="C151" s="14" t="s">
        <v>157</v>
      </c>
      <c r="D151" s="14" t="s">
        <v>110</v>
      </c>
      <c r="E151" s="14" t="s">
        <v>100</v>
      </c>
      <c r="F151" s="14" t="s">
        <v>149</v>
      </c>
      <c r="G151" s="14">
        <v>148</v>
      </c>
      <c r="H151" s="24">
        <v>4</v>
      </c>
      <c r="I151" s="24">
        <v>2</v>
      </c>
      <c r="J151" s="24">
        <v>3</v>
      </c>
      <c r="K151" s="24">
        <v>2</v>
      </c>
      <c r="L151" s="24">
        <v>2</v>
      </c>
      <c r="M151" s="24">
        <v>4</v>
      </c>
      <c r="N151" s="24">
        <v>2</v>
      </c>
      <c r="O151" s="24">
        <v>3</v>
      </c>
      <c r="P151" s="24">
        <v>2</v>
      </c>
      <c r="Q151" s="24">
        <v>3</v>
      </c>
      <c r="R151" s="24">
        <v>2</v>
      </c>
      <c r="S151" s="24">
        <v>1</v>
      </c>
      <c r="T151" s="24">
        <v>3</v>
      </c>
      <c r="U151" s="24">
        <v>2</v>
      </c>
      <c r="V151" s="24">
        <v>2</v>
      </c>
      <c r="W151" s="24">
        <v>2</v>
      </c>
      <c r="X151" s="24">
        <v>3</v>
      </c>
      <c r="Y151" s="24">
        <v>3</v>
      </c>
      <c r="Z151" s="24">
        <v>2</v>
      </c>
      <c r="AA151" s="24">
        <v>3</v>
      </c>
      <c r="AB151" s="24">
        <v>3</v>
      </c>
      <c r="AC151" s="24">
        <v>3</v>
      </c>
      <c r="AD151" s="24">
        <v>1</v>
      </c>
      <c r="AE151" s="24">
        <v>4</v>
      </c>
      <c r="AF151" s="24">
        <v>2</v>
      </c>
      <c r="AG151" s="24">
        <v>2</v>
      </c>
      <c r="AH151" s="24">
        <v>2</v>
      </c>
      <c r="AI151" s="24">
        <v>2</v>
      </c>
      <c r="AJ151" s="24">
        <v>5</v>
      </c>
      <c r="AK151" s="24">
        <v>3</v>
      </c>
      <c r="AL151" s="24">
        <v>5</v>
      </c>
      <c r="AM151" s="24">
        <v>2</v>
      </c>
      <c r="AN151" s="24">
        <v>3</v>
      </c>
      <c r="AO151" s="24">
        <v>2</v>
      </c>
      <c r="AP151" s="24">
        <v>1</v>
      </c>
    </row>
    <row r="152" spans="1:42" x14ac:dyDescent="0.25">
      <c r="A152" s="14">
        <v>38</v>
      </c>
      <c r="B152" s="21" t="s">
        <v>19</v>
      </c>
      <c r="C152" s="24" t="s">
        <v>107</v>
      </c>
      <c r="D152" s="24" t="s">
        <v>164</v>
      </c>
      <c r="E152" s="24" t="s">
        <v>100</v>
      </c>
      <c r="F152" s="21" t="s">
        <v>150</v>
      </c>
      <c r="G152" s="14">
        <v>149</v>
      </c>
      <c r="H152" s="24">
        <v>5</v>
      </c>
      <c r="I152" s="24">
        <v>4</v>
      </c>
      <c r="J152" s="24">
        <v>4</v>
      </c>
      <c r="K152" s="24">
        <v>3</v>
      </c>
      <c r="L152" s="24">
        <v>4</v>
      </c>
      <c r="M152" s="24">
        <v>5</v>
      </c>
      <c r="N152" s="24">
        <v>4</v>
      </c>
      <c r="O152" s="24">
        <v>4</v>
      </c>
      <c r="P152" s="24">
        <v>4</v>
      </c>
      <c r="Q152" s="24">
        <v>4</v>
      </c>
      <c r="R152" s="24">
        <v>4</v>
      </c>
      <c r="S152" s="24">
        <v>3</v>
      </c>
      <c r="T152" s="24">
        <v>4</v>
      </c>
      <c r="U152" s="24">
        <v>4</v>
      </c>
      <c r="V152" s="24">
        <v>4</v>
      </c>
      <c r="W152" s="24">
        <v>4</v>
      </c>
      <c r="X152" s="24">
        <v>4</v>
      </c>
      <c r="Y152" s="24">
        <v>4</v>
      </c>
      <c r="Z152" s="24">
        <v>3</v>
      </c>
      <c r="AA152" s="24">
        <v>4</v>
      </c>
      <c r="AB152" s="24">
        <v>4</v>
      </c>
      <c r="AC152" s="24">
        <v>4</v>
      </c>
      <c r="AD152" s="24">
        <v>4</v>
      </c>
      <c r="AE152" s="24">
        <v>4</v>
      </c>
      <c r="AF152" s="24">
        <v>3</v>
      </c>
      <c r="AG152" s="24">
        <v>4</v>
      </c>
      <c r="AH152" s="24">
        <v>4</v>
      </c>
      <c r="AI152" s="24">
        <v>4</v>
      </c>
      <c r="AJ152" s="24">
        <v>2</v>
      </c>
      <c r="AK152" s="24">
        <v>5</v>
      </c>
      <c r="AL152" s="24">
        <v>3</v>
      </c>
      <c r="AM152" s="24">
        <v>3</v>
      </c>
      <c r="AN152" s="24">
        <v>4</v>
      </c>
      <c r="AO152" s="24">
        <v>4</v>
      </c>
      <c r="AP152" s="24">
        <v>3</v>
      </c>
    </row>
    <row r="153" spans="1:42" x14ac:dyDescent="0.25">
      <c r="A153" s="14"/>
      <c r="B153" s="14"/>
      <c r="C153" s="24" t="s">
        <v>103</v>
      </c>
      <c r="D153" s="24" t="s">
        <v>165</v>
      </c>
      <c r="E153" s="24" t="s">
        <v>184</v>
      </c>
      <c r="F153" s="14" t="s">
        <v>150</v>
      </c>
      <c r="G153" s="14">
        <v>150</v>
      </c>
      <c r="H153" s="24">
        <v>4</v>
      </c>
      <c r="I153" s="24">
        <v>5</v>
      </c>
      <c r="J153" s="24">
        <v>4</v>
      </c>
      <c r="K153" s="24">
        <v>4</v>
      </c>
      <c r="L153" s="24">
        <v>4</v>
      </c>
      <c r="M153" s="24">
        <v>5</v>
      </c>
      <c r="N153" s="24">
        <v>5</v>
      </c>
      <c r="O153" s="24">
        <v>5</v>
      </c>
      <c r="P153" s="24">
        <v>5</v>
      </c>
      <c r="Q153" s="24">
        <v>5</v>
      </c>
      <c r="R153" s="24">
        <v>5</v>
      </c>
      <c r="S153" s="24">
        <v>5</v>
      </c>
      <c r="T153" s="24">
        <v>5</v>
      </c>
      <c r="U153" s="24">
        <v>5</v>
      </c>
      <c r="V153" s="24">
        <v>5</v>
      </c>
      <c r="W153" s="24">
        <v>5</v>
      </c>
      <c r="X153" s="24">
        <v>5</v>
      </c>
      <c r="Y153" s="24">
        <v>5</v>
      </c>
      <c r="Z153" s="24">
        <v>5</v>
      </c>
      <c r="AA153" s="24">
        <v>5</v>
      </c>
      <c r="AB153" s="24">
        <v>5</v>
      </c>
      <c r="AC153" s="24">
        <v>5</v>
      </c>
      <c r="AD153" s="24">
        <v>4</v>
      </c>
      <c r="AE153" s="24">
        <v>5</v>
      </c>
      <c r="AF153" s="24">
        <v>5</v>
      </c>
      <c r="AG153" s="24">
        <v>5</v>
      </c>
      <c r="AH153" s="24">
        <v>4</v>
      </c>
      <c r="AI153" s="24">
        <v>5</v>
      </c>
      <c r="AJ153" s="24">
        <v>5</v>
      </c>
      <c r="AK153" s="24">
        <v>5</v>
      </c>
      <c r="AL153" s="24">
        <v>4</v>
      </c>
      <c r="AM153" s="24">
        <v>4</v>
      </c>
      <c r="AN153" s="24">
        <v>4</v>
      </c>
      <c r="AO153" s="24">
        <v>4</v>
      </c>
      <c r="AP153" s="24">
        <v>4</v>
      </c>
    </row>
    <row r="154" spans="1:42" x14ac:dyDescent="0.25">
      <c r="A154" s="14"/>
      <c r="B154" s="14"/>
      <c r="C154" s="24" t="s">
        <v>197</v>
      </c>
      <c r="D154" s="24" t="s">
        <v>98</v>
      </c>
      <c r="E154" s="24" t="s">
        <v>131</v>
      </c>
      <c r="F154" s="14" t="s">
        <v>150</v>
      </c>
      <c r="G154" s="14">
        <v>151</v>
      </c>
      <c r="H154" s="24">
        <v>5</v>
      </c>
      <c r="I154" s="24">
        <v>4</v>
      </c>
      <c r="J154" s="24">
        <v>5</v>
      </c>
      <c r="K154" s="24">
        <v>2</v>
      </c>
      <c r="L154" s="24">
        <v>5</v>
      </c>
      <c r="M154" s="24">
        <v>5</v>
      </c>
      <c r="N154" s="24">
        <v>4</v>
      </c>
      <c r="O154" s="24">
        <v>5</v>
      </c>
      <c r="P154" s="24">
        <v>5</v>
      </c>
      <c r="Q154" s="24">
        <v>2</v>
      </c>
      <c r="R154" s="24">
        <v>4</v>
      </c>
      <c r="S154" s="24">
        <v>5</v>
      </c>
      <c r="T154" s="24">
        <v>4</v>
      </c>
      <c r="U154" s="24">
        <v>4</v>
      </c>
      <c r="V154" s="24">
        <v>5</v>
      </c>
      <c r="W154" s="24">
        <v>5</v>
      </c>
      <c r="X154" s="24">
        <v>4</v>
      </c>
      <c r="Y154" s="24">
        <v>5</v>
      </c>
      <c r="Z154" s="24">
        <v>2</v>
      </c>
      <c r="AA154" s="24">
        <v>3</v>
      </c>
      <c r="AB154" s="24">
        <v>4</v>
      </c>
      <c r="AC154" s="24">
        <v>5</v>
      </c>
      <c r="AD154" s="24">
        <v>4</v>
      </c>
      <c r="AE154" s="24">
        <v>5</v>
      </c>
      <c r="AF154" s="24">
        <v>5</v>
      </c>
      <c r="AG154" s="24">
        <v>5</v>
      </c>
      <c r="AH154" s="24">
        <v>4</v>
      </c>
      <c r="AI154" s="24">
        <v>4</v>
      </c>
      <c r="AJ154" s="24">
        <v>2</v>
      </c>
      <c r="AK154" s="24">
        <v>5</v>
      </c>
      <c r="AL154" s="24">
        <v>2</v>
      </c>
      <c r="AM154" s="24">
        <v>4</v>
      </c>
      <c r="AN154" s="24">
        <v>4</v>
      </c>
      <c r="AO154" s="24">
        <v>4</v>
      </c>
      <c r="AP154" s="24">
        <v>4</v>
      </c>
    </row>
    <row r="155" spans="1:42" x14ac:dyDescent="0.25">
      <c r="A155" s="14"/>
      <c r="B155" s="14"/>
      <c r="C155" s="14" t="s">
        <v>107</v>
      </c>
      <c r="D155" s="14" t="s">
        <v>140</v>
      </c>
      <c r="E155" s="14" t="s">
        <v>184</v>
      </c>
      <c r="F155" s="14" t="s">
        <v>149</v>
      </c>
      <c r="G155" s="14">
        <v>152</v>
      </c>
      <c r="H155" s="24">
        <v>4</v>
      </c>
      <c r="I155" s="24">
        <v>3</v>
      </c>
      <c r="J155" s="24">
        <v>3</v>
      </c>
      <c r="K155" s="24">
        <v>3</v>
      </c>
      <c r="L155" s="24">
        <v>4</v>
      </c>
      <c r="M155" s="24">
        <v>4</v>
      </c>
      <c r="N155" s="24">
        <v>3</v>
      </c>
      <c r="O155" s="24">
        <v>4</v>
      </c>
      <c r="P155" s="24">
        <v>4</v>
      </c>
      <c r="Q155" s="24">
        <v>4</v>
      </c>
      <c r="R155" s="24">
        <v>3</v>
      </c>
      <c r="S155" s="24">
        <v>2</v>
      </c>
      <c r="T155" s="24">
        <v>2</v>
      </c>
      <c r="U155" s="24">
        <v>2</v>
      </c>
      <c r="V155" s="24">
        <v>4</v>
      </c>
      <c r="W155" s="24">
        <v>3</v>
      </c>
      <c r="X155" s="24">
        <v>3</v>
      </c>
      <c r="Y155" s="24">
        <v>4</v>
      </c>
      <c r="Z155" s="24">
        <v>3</v>
      </c>
      <c r="AA155" s="24">
        <v>3</v>
      </c>
      <c r="AB155" s="24">
        <v>3</v>
      </c>
      <c r="AC155" s="24">
        <v>3</v>
      </c>
      <c r="AD155" s="24">
        <v>3</v>
      </c>
      <c r="AE155" s="24">
        <v>4</v>
      </c>
      <c r="AF155" s="24">
        <v>3</v>
      </c>
      <c r="AG155" s="24">
        <v>3</v>
      </c>
      <c r="AH155" s="24">
        <v>3</v>
      </c>
      <c r="AI155" s="24">
        <v>3</v>
      </c>
      <c r="AJ155" s="24">
        <v>2</v>
      </c>
      <c r="AK155" s="24">
        <v>4</v>
      </c>
      <c r="AL155" s="24">
        <v>3</v>
      </c>
      <c r="AM155" s="24">
        <v>3</v>
      </c>
      <c r="AN155" s="24">
        <v>3</v>
      </c>
      <c r="AO155" s="24">
        <v>4</v>
      </c>
      <c r="AP155" s="24">
        <v>4</v>
      </c>
    </row>
    <row r="156" spans="1:42" x14ac:dyDescent="0.25">
      <c r="A156" s="14">
        <v>39</v>
      </c>
      <c r="B156" s="22" t="s">
        <v>56</v>
      </c>
      <c r="C156" s="24" t="s">
        <v>107</v>
      </c>
      <c r="D156" s="24" t="s">
        <v>208</v>
      </c>
      <c r="E156" s="24" t="s">
        <v>155</v>
      </c>
      <c r="F156" s="22" t="s">
        <v>150</v>
      </c>
      <c r="G156" s="14">
        <v>153</v>
      </c>
      <c r="H156" s="24">
        <v>5</v>
      </c>
      <c r="I156" s="24">
        <v>5</v>
      </c>
      <c r="J156" s="24">
        <v>5</v>
      </c>
      <c r="K156" s="24">
        <v>4</v>
      </c>
      <c r="L156" s="24">
        <v>4</v>
      </c>
      <c r="M156" s="24">
        <v>5</v>
      </c>
      <c r="N156" s="24">
        <v>5</v>
      </c>
      <c r="O156" s="24">
        <v>5</v>
      </c>
      <c r="P156" s="24">
        <v>5</v>
      </c>
      <c r="Q156" s="24">
        <v>5</v>
      </c>
      <c r="R156" s="24">
        <v>5</v>
      </c>
      <c r="S156" s="24">
        <v>5</v>
      </c>
      <c r="T156" s="24">
        <v>5</v>
      </c>
      <c r="U156" s="24">
        <v>5</v>
      </c>
      <c r="V156" s="24">
        <v>5</v>
      </c>
      <c r="W156" s="24">
        <v>5</v>
      </c>
      <c r="X156" s="24">
        <v>5</v>
      </c>
      <c r="Y156" s="24">
        <v>5</v>
      </c>
      <c r="Z156" s="24">
        <v>4</v>
      </c>
      <c r="AA156" s="24">
        <v>5</v>
      </c>
      <c r="AB156" s="24">
        <v>5</v>
      </c>
      <c r="AC156" s="24">
        <v>5</v>
      </c>
      <c r="AD156" s="24">
        <v>4</v>
      </c>
      <c r="AE156" s="24">
        <v>5</v>
      </c>
      <c r="AF156" s="24">
        <v>5</v>
      </c>
      <c r="AG156" s="24">
        <v>5</v>
      </c>
      <c r="AH156" s="24">
        <v>5</v>
      </c>
      <c r="AI156" s="24">
        <v>4</v>
      </c>
      <c r="AJ156" s="24">
        <v>3</v>
      </c>
      <c r="AK156" s="24">
        <v>5</v>
      </c>
      <c r="AL156" s="24">
        <v>5</v>
      </c>
      <c r="AM156" s="24">
        <v>5</v>
      </c>
      <c r="AN156" s="24">
        <v>5</v>
      </c>
      <c r="AO156" s="24">
        <v>5</v>
      </c>
      <c r="AP156" s="24">
        <v>5</v>
      </c>
    </row>
    <row r="157" spans="1:42" x14ac:dyDescent="0.25">
      <c r="A157" s="14"/>
      <c r="B157" s="14"/>
      <c r="C157" s="14" t="s">
        <v>157</v>
      </c>
      <c r="D157" s="14" t="s">
        <v>208</v>
      </c>
      <c r="E157" s="14" t="s">
        <v>141</v>
      </c>
      <c r="F157" s="14" t="s">
        <v>150</v>
      </c>
      <c r="G157" s="14">
        <v>154</v>
      </c>
      <c r="H157" s="24">
        <v>4</v>
      </c>
      <c r="I157" s="24">
        <v>4</v>
      </c>
      <c r="J157" s="24">
        <v>5</v>
      </c>
      <c r="K157" s="24">
        <v>4</v>
      </c>
      <c r="L157" s="24">
        <v>4</v>
      </c>
      <c r="M157" s="24">
        <v>5</v>
      </c>
      <c r="N157" s="24">
        <v>5</v>
      </c>
      <c r="O157" s="24">
        <v>5</v>
      </c>
      <c r="P157" s="24">
        <v>5</v>
      </c>
      <c r="Q157" s="24">
        <v>5</v>
      </c>
      <c r="R157" s="24">
        <v>5</v>
      </c>
      <c r="S157" s="24">
        <v>5</v>
      </c>
      <c r="T157" s="24">
        <v>5</v>
      </c>
      <c r="U157" s="24">
        <v>5</v>
      </c>
      <c r="V157" s="24">
        <v>5</v>
      </c>
      <c r="W157" s="24">
        <v>5</v>
      </c>
      <c r="X157" s="24">
        <v>5</v>
      </c>
      <c r="Y157" s="24">
        <v>5</v>
      </c>
      <c r="Z157" s="24">
        <v>4</v>
      </c>
      <c r="AA157" s="24">
        <v>5</v>
      </c>
      <c r="AB157" s="24">
        <v>5</v>
      </c>
      <c r="AC157" s="24">
        <v>5</v>
      </c>
      <c r="AD157" s="24">
        <v>4</v>
      </c>
      <c r="AE157" s="24">
        <v>5</v>
      </c>
      <c r="AF157" s="24">
        <v>5</v>
      </c>
      <c r="AG157" s="24">
        <v>5</v>
      </c>
      <c r="AH157" s="24">
        <v>5</v>
      </c>
      <c r="AI157" s="24">
        <v>4</v>
      </c>
      <c r="AJ157" s="24">
        <v>4</v>
      </c>
      <c r="AK157" s="24">
        <v>5</v>
      </c>
      <c r="AL157" s="24">
        <v>5</v>
      </c>
      <c r="AM157" s="24">
        <v>5</v>
      </c>
      <c r="AN157" s="24">
        <v>5</v>
      </c>
      <c r="AO157" s="24">
        <v>4</v>
      </c>
      <c r="AP157" s="24">
        <v>4</v>
      </c>
    </row>
    <row r="158" spans="1:42" x14ac:dyDescent="0.25">
      <c r="A158" s="14"/>
      <c r="B158" s="14"/>
      <c r="C158" s="24" t="s">
        <v>107</v>
      </c>
      <c r="D158" s="24" t="s">
        <v>124</v>
      </c>
      <c r="E158" s="24" t="s">
        <v>100</v>
      </c>
      <c r="F158" s="14" t="s">
        <v>149</v>
      </c>
      <c r="G158" s="14">
        <v>155</v>
      </c>
      <c r="H158" s="24">
        <v>2</v>
      </c>
      <c r="I158" s="24">
        <v>2</v>
      </c>
      <c r="J158" s="24">
        <v>2</v>
      </c>
      <c r="K158" s="24">
        <v>1</v>
      </c>
      <c r="L158" s="24">
        <v>2</v>
      </c>
      <c r="M158" s="24">
        <v>3</v>
      </c>
      <c r="N158" s="24">
        <v>3</v>
      </c>
      <c r="O158" s="24">
        <v>4</v>
      </c>
      <c r="P158" s="24">
        <v>2</v>
      </c>
      <c r="Q158" s="24">
        <v>4</v>
      </c>
      <c r="R158" s="24">
        <v>2</v>
      </c>
      <c r="S158" s="24">
        <v>1</v>
      </c>
      <c r="T158" s="24">
        <v>3</v>
      </c>
      <c r="U158" s="24">
        <v>2</v>
      </c>
      <c r="V158" s="24">
        <v>4</v>
      </c>
      <c r="W158" s="24">
        <v>3</v>
      </c>
      <c r="X158" s="24">
        <v>3</v>
      </c>
      <c r="Y158" s="24">
        <v>3</v>
      </c>
      <c r="Z158" s="24">
        <v>2</v>
      </c>
      <c r="AA158" s="24">
        <v>3</v>
      </c>
      <c r="AB158" s="24">
        <v>2</v>
      </c>
      <c r="AC158" s="24">
        <v>3</v>
      </c>
      <c r="AD158" s="24">
        <v>3</v>
      </c>
      <c r="AE158" s="24">
        <v>4</v>
      </c>
      <c r="AF158" s="24">
        <v>5</v>
      </c>
      <c r="AG158" s="24">
        <v>2</v>
      </c>
      <c r="AH158" s="24">
        <v>3</v>
      </c>
      <c r="AI158" s="24">
        <v>3</v>
      </c>
      <c r="AJ158" s="24">
        <v>2</v>
      </c>
      <c r="AK158" s="24">
        <v>4</v>
      </c>
      <c r="AL158" s="24">
        <v>5</v>
      </c>
      <c r="AM158" s="24">
        <v>3</v>
      </c>
      <c r="AN158" s="24">
        <v>4</v>
      </c>
      <c r="AO158" s="24">
        <v>2</v>
      </c>
      <c r="AP158" s="24">
        <v>2</v>
      </c>
    </row>
    <row r="159" spans="1:42" x14ac:dyDescent="0.25">
      <c r="A159" s="14"/>
      <c r="B159" s="14"/>
      <c r="C159" s="14" t="s">
        <v>157</v>
      </c>
      <c r="D159" s="14" t="s">
        <v>124</v>
      </c>
      <c r="E159" s="14" t="s">
        <v>141</v>
      </c>
      <c r="F159" s="14" t="s">
        <v>149</v>
      </c>
      <c r="G159" s="14">
        <v>156</v>
      </c>
      <c r="H159" s="24">
        <v>2</v>
      </c>
      <c r="I159" s="24">
        <v>2</v>
      </c>
      <c r="J159" s="24">
        <v>2</v>
      </c>
      <c r="K159" s="24">
        <v>1</v>
      </c>
      <c r="L159" s="24">
        <v>2</v>
      </c>
      <c r="M159" s="24">
        <v>3</v>
      </c>
      <c r="N159" s="24">
        <v>3</v>
      </c>
      <c r="O159" s="24">
        <v>4</v>
      </c>
      <c r="P159" s="24">
        <v>2</v>
      </c>
      <c r="Q159" s="24">
        <v>5</v>
      </c>
      <c r="R159" s="24">
        <v>2</v>
      </c>
      <c r="S159" s="24">
        <v>1</v>
      </c>
      <c r="T159" s="24">
        <v>3</v>
      </c>
      <c r="U159" s="24">
        <v>2</v>
      </c>
      <c r="V159" s="24">
        <v>5</v>
      </c>
      <c r="W159" s="24">
        <v>3</v>
      </c>
      <c r="X159" s="24">
        <v>3</v>
      </c>
      <c r="Y159" s="24">
        <v>3</v>
      </c>
      <c r="Z159" s="24">
        <v>2</v>
      </c>
      <c r="AA159" s="24">
        <v>3</v>
      </c>
      <c r="AB159" s="24">
        <v>2</v>
      </c>
      <c r="AC159" s="24">
        <v>3</v>
      </c>
      <c r="AD159" s="24">
        <v>3</v>
      </c>
      <c r="AE159" s="24">
        <v>4</v>
      </c>
      <c r="AF159" s="24">
        <v>5</v>
      </c>
      <c r="AG159" s="24">
        <v>2</v>
      </c>
      <c r="AH159" s="24">
        <v>2</v>
      </c>
      <c r="AI159" s="24">
        <v>3</v>
      </c>
      <c r="AJ159" s="24">
        <v>3</v>
      </c>
      <c r="AK159" s="24">
        <v>4</v>
      </c>
      <c r="AL159" s="24">
        <v>5</v>
      </c>
      <c r="AM159" s="24">
        <v>3</v>
      </c>
      <c r="AN159" s="24">
        <v>5</v>
      </c>
      <c r="AO159" s="24">
        <v>2</v>
      </c>
      <c r="AP159" s="24">
        <v>2</v>
      </c>
    </row>
    <row r="160" spans="1:42" x14ac:dyDescent="0.25">
      <c r="A160" s="14">
        <v>40</v>
      </c>
      <c r="B160" s="22" t="s">
        <v>4</v>
      </c>
      <c r="C160" s="24" t="s">
        <v>107</v>
      </c>
      <c r="D160" s="24" t="s">
        <v>96</v>
      </c>
      <c r="E160" s="24" t="s">
        <v>100</v>
      </c>
      <c r="F160" s="30" t="s">
        <v>149</v>
      </c>
      <c r="G160" s="14">
        <v>157</v>
      </c>
      <c r="H160" s="24">
        <v>4</v>
      </c>
      <c r="I160" s="24">
        <v>4</v>
      </c>
      <c r="J160" s="24">
        <v>5</v>
      </c>
      <c r="K160" s="24">
        <v>4</v>
      </c>
      <c r="L160" s="24">
        <v>4</v>
      </c>
      <c r="M160" s="24">
        <v>5</v>
      </c>
      <c r="N160" s="24">
        <v>4</v>
      </c>
      <c r="O160" s="24">
        <v>4</v>
      </c>
      <c r="P160" s="24">
        <v>4</v>
      </c>
      <c r="Q160" s="24">
        <v>5</v>
      </c>
      <c r="R160" s="24">
        <v>4</v>
      </c>
      <c r="S160" s="24">
        <v>4</v>
      </c>
      <c r="T160" s="24">
        <v>4</v>
      </c>
      <c r="U160" s="24">
        <v>5</v>
      </c>
      <c r="V160" s="24">
        <v>5</v>
      </c>
      <c r="W160" s="24">
        <v>4</v>
      </c>
      <c r="X160" s="24">
        <v>4</v>
      </c>
      <c r="Y160" s="24">
        <v>5</v>
      </c>
      <c r="Z160" s="24">
        <v>5</v>
      </c>
      <c r="AA160" s="24">
        <v>5</v>
      </c>
      <c r="AB160" s="24">
        <v>4</v>
      </c>
      <c r="AC160" s="24">
        <v>4</v>
      </c>
      <c r="AD160" s="24">
        <v>4</v>
      </c>
      <c r="AE160" s="24">
        <v>4</v>
      </c>
      <c r="AF160" s="24">
        <v>4</v>
      </c>
      <c r="AG160" s="24">
        <v>4</v>
      </c>
      <c r="AH160" s="24">
        <v>4</v>
      </c>
      <c r="AI160" s="24">
        <v>3</v>
      </c>
      <c r="AJ160" s="24">
        <v>3</v>
      </c>
      <c r="AK160" s="24">
        <v>5</v>
      </c>
      <c r="AL160" s="24">
        <v>5</v>
      </c>
      <c r="AM160" s="24">
        <v>5</v>
      </c>
      <c r="AN160" s="24">
        <v>3</v>
      </c>
      <c r="AO160" s="24">
        <v>4</v>
      </c>
      <c r="AP160" s="24">
        <v>4</v>
      </c>
    </row>
    <row r="161" spans="1:42" x14ac:dyDescent="0.25">
      <c r="A161" s="14"/>
      <c r="B161" s="14"/>
      <c r="C161" s="14" t="s">
        <v>154</v>
      </c>
      <c r="D161" s="14" t="s">
        <v>96</v>
      </c>
      <c r="E161" s="14" t="s">
        <v>141</v>
      </c>
      <c r="F161" s="14" t="s">
        <v>149</v>
      </c>
      <c r="G161" s="14">
        <v>158</v>
      </c>
      <c r="H161" s="24">
        <v>5</v>
      </c>
      <c r="I161" s="24">
        <v>5</v>
      </c>
      <c r="J161" s="24">
        <v>5</v>
      </c>
      <c r="K161" s="24">
        <v>4</v>
      </c>
      <c r="L161" s="24">
        <v>4</v>
      </c>
      <c r="M161" s="24">
        <v>5</v>
      </c>
      <c r="N161" s="24">
        <v>4</v>
      </c>
      <c r="O161" s="24">
        <v>4</v>
      </c>
      <c r="P161" s="24">
        <v>4</v>
      </c>
      <c r="Q161" s="24">
        <v>5</v>
      </c>
      <c r="R161" s="24">
        <v>4</v>
      </c>
      <c r="S161" s="24">
        <v>4</v>
      </c>
      <c r="T161" s="24">
        <v>4</v>
      </c>
      <c r="U161" s="24">
        <v>5</v>
      </c>
      <c r="V161" s="24">
        <v>5</v>
      </c>
      <c r="W161" s="24">
        <v>4</v>
      </c>
      <c r="X161" s="24">
        <v>4</v>
      </c>
      <c r="Y161" s="24">
        <v>5</v>
      </c>
      <c r="Z161" s="24">
        <v>5</v>
      </c>
      <c r="AA161" s="24">
        <v>5</v>
      </c>
      <c r="AB161" s="24">
        <v>4</v>
      </c>
      <c r="AC161" s="24">
        <v>4</v>
      </c>
      <c r="AD161" s="24">
        <v>4</v>
      </c>
      <c r="AE161" s="24">
        <v>4</v>
      </c>
      <c r="AF161" s="24">
        <v>4</v>
      </c>
      <c r="AG161" s="24">
        <v>4</v>
      </c>
      <c r="AH161" s="24">
        <v>4</v>
      </c>
      <c r="AI161" s="24">
        <v>4</v>
      </c>
      <c r="AJ161" s="24">
        <v>3</v>
      </c>
      <c r="AK161" s="24">
        <v>5</v>
      </c>
      <c r="AL161" s="24">
        <v>5</v>
      </c>
      <c r="AM161" s="24">
        <v>5</v>
      </c>
      <c r="AN161" s="24">
        <v>3</v>
      </c>
      <c r="AO161" s="24">
        <v>4</v>
      </c>
      <c r="AP161" s="24">
        <v>4</v>
      </c>
    </row>
    <row r="162" spans="1:42" x14ac:dyDescent="0.25">
      <c r="A162" s="14"/>
      <c r="B162" s="14"/>
      <c r="C162" s="14" t="s">
        <v>107</v>
      </c>
      <c r="D162" s="14" t="s">
        <v>127</v>
      </c>
      <c r="E162" s="14" t="s">
        <v>141</v>
      </c>
      <c r="F162" s="14" t="s">
        <v>149</v>
      </c>
      <c r="G162" s="14">
        <v>159</v>
      </c>
      <c r="H162" s="24">
        <v>5</v>
      </c>
      <c r="I162" s="24">
        <v>5</v>
      </c>
      <c r="J162" s="24">
        <v>5</v>
      </c>
      <c r="K162" s="24">
        <v>4</v>
      </c>
      <c r="L162" s="24">
        <v>4</v>
      </c>
      <c r="M162" s="24">
        <v>5</v>
      </c>
      <c r="N162" s="24">
        <v>4</v>
      </c>
      <c r="O162" s="24">
        <v>4</v>
      </c>
      <c r="P162" s="24">
        <v>4</v>
      </c>
      <c r="Q162" s="24">
        <v>4</v>
      </c>
      <c r="R162" s="24">
        <v>5</v>
      </c>
      <c r="S162" s="24">
        <v>4</v>
      </c>
      <c r="T162" s="24">
        <v>4</v>
      </c>
      <c r="U162" s="24">
        <v>5</v>
      </c>
      <c r="V162" s="24">
        <v>5</v>
      </c>
      <c r="W162" s="24">
        <v>4</v>
      </c>
      <c r="X162" s="24">
        <v>4</v>
      </c>
      <c r="Y162" s="24">
        <v>5</v>
      </c>
      <c r="Z162" s="24">
        <v>5</v>
      </c>
      <c r="AA162" s="24">
        <v>5</v>
      </c>
      <c r="AB162" s="24">
        <v>4</v>
      </c>
      <c r="AC162" s="24">
        <v>4</v>
      </c>
      <c r="AD162" s="24">
        <v>4</v>
      </c>
      <c r="AE162" s="24">
        <v>4</v>
      </c>
      <c r="AF162" s="24">
        <v>4</v>
      </c>
      <c r="AG162" s="24">
        <v>4</v>
      </c>
      <c r="AH162" s="24">
        <v>4</v>
      </c>
      <c r="AI162" s="24">
        <v>3</v>
      </c>
      <c r="AJ162" s="24">
        <v>3</v>
      </c>
      <c r="AK162" s="24">
        <v>5</v>
      </c>
      <c r="AL162" s="24">
        <v>5</v>
      </c>
      <c r="AM162" s="24">
        <v>5</v>
      </c>
      <c r="AN162" s="24">
        <v>3</v>
      </c>
      <c r="AO162" s="24">
        <v>4</v>
      </c>
      <c r="AP162" s="24">
        <v>4</v>
      </c>
    </row>
    <row r="163" spans="1:42" x14ac:dyDescent="0.25">
      <c r="A163" s="14"/>
      <c r="B163" s="14"/>
      <c r="C163" s="14" t="s">
        <v>97</v>
      </c>
      <c r="D163" s="14" t="s">
        <v>127</v>
      </c>
      <c r="E163" s="14" t="s">
        <v>100</v>
      </c>
      <c r="F163" s="14" t="s">
        <v>150</v>
      </c>
      <c r="G163" s="14">
        <v>160</v>
      </c>
      <c r="H163" s="24">
        <v>5</v>
      </c>
      <c r="I163" s="24">
        <v>5</v>
      </c>
      <c r="J163" s="24">
        <v>5</v>
      </c>
      <c r="K163" s="24">
        <v>4</v>
      </c>
      <c r="L163" s="24">
        <v>4</v>
      </c>
      <c r="M163" s="24">
        <v>5</v>
      </c>
      <c r="N163" s="24">
        <v>4</v>
      </c>
      <c r="O163" s="24">
        <v>4</v>
      </c>
      <c r="P163" s="24">
        <v>4</v>
      </c>
      <c r="Q163" s="24">
        <v>4</v>
      </c>
      <c r="R163" s="24">
        <v>5</v>
      </c>
      <c r="S163" s="24">
        <v>4</v>
      </c>
      <c r="T163" s="24">
        <v>4</v>
      </c>
      <c r="U163" s="24">
        <v>5</v>
      </c>
      <c r="V163" s="24">
        <v>5</v>
      </c>
      <c r="W163" s="24">
        <v>4</v>
      </c>
      <c r="X163" s="24">
        <v>4</v>
      </c>
      <c r="Y163" s="24">
        <v>5</v>
      </c>
      <c r="Z163" s="24">
        <v>5</v>
      </c>
      <c r="AA163" s="24">
        <v>5</v>
      </c>
      <c r="AB163" s="24">
        <v>4</v>
      </c>
      <c r="AC163" s="24">
        <v>4</v>
      </c>
      <c r="AD163" s="24">
        <v>4</v>
      </c>
      <c r="AE163" s="24">
        <v>4</v>
      </c>
      <c r="AF163" s="24">
        <v>4</v>
      </c>
      <c r="AG163" s="24">
        <v>4</v>
      </c>
      <c r="AH163" s="24">
        <v>4</v>
      </c>
      <c r="AI163" s="24">
        <v>3</v>
      </c>
      <c r="AJ163" s="24">
        <v>4</v>
      </c>
      <c r="AK163" s="24">
        <v>5</v>
      </c>
      <c r="AL163" s="24">
        <v>5</v>
      </c>
      <c r="AM163" s="24">
        <v>5</v>
      </c>
      <c r="AN163" s="24">
        <v>3</v>
      </c>
      <c r="AO163" s="24">
        <v>4</v>
      </c>
      <c r="AP163" s="24">
        <v>4</v>
      </c>
    </row>
    <row r="164" spans="1:42" x14ac:dyDescent="0.25">
      <c r="A164" s="14">
        <v>41</v>
      </c>
      <c r="B164" s="22" t="s">
        <v>15</v>
      </c>
      <c r="C164" s="24" t="s">
        <v>97</v>
      </c>
      <c r="D164" s="24" t="s">
        <v>117</v>
      </c>
      <c r="E164" s="24" t="s">
        <v>131</v>
      </c>
      <c r="F164" s="22" t="s">
        <v>150</v>
      </c>
      <c r="G164" s="14">
        <v>161</v>
      </c>
      <c r="H164" s="24">
        <v>3</v>
      </c>
      <c r="I164" s="24">
        <v>4</v>
      </c>
      <c r="J164" s="24">
        <v>3</v>
      </c>
      <c r="K164" s="24">
        <v>4</v>
      </c>
      <c r="L164" s="24">
        <v>4</v>
      </c>
      <c r="M164" s="24">
        <v>5</v>
      </c>
      <c r="N164" s="24">
        <v>4</v>
      </c>
      <c r="O164" s="24">
        <v>4</v>
      </c>
      <c r="P164" s="24">
        <v>3</v>
      </c>
      <c r="Q164" s="24">
        <v>3</v>
      </c>
      <c r="R164" s="24">
        <v>4</v>
      </c>
      <c r="S164" s="24">
        <v>4</v>
      </c>
      <c r="T164" s="24">
        <v>4</v>
      </c>
      <c r="U164" s="24">
        <v>4</v>
      </c>
      <c r="V164" s="24">
        <v>5</v>
      </c>
      <c r="W164" s="24">
        <v>4</v>
      </c>
      <c r="X164" s="24">
        <v>3</v>
      </c>
      <c r="Y164" s="24">
        <v>4</v>
      </c>
      <c r="Z164" s="24">
        <v>4</v>
      </c>
      <c r="AA164" s="24">
        <v>4</v>
      </c>
      <c r="AB164" s="24">
        <v>4</v>
      </c>
      <c r="AC164" s="24">
        <v>3</v>
      </c>
      <c r="AD164" s="24">
        <v>4</v>
      </c>
      <c r="AE164" s="24">
        <v>5</v>
      </c>
      <c r="AF164" s="24">
        <v>4</v>
      </c>
      <c r="AG164" s="24">
        <v>4</v>
      </c>
      <c r="AH164" s="24">
        <v>4</v>
      </c>
      <c r="AI164" s="24">
        <v>4</v>
      </c>
      <c r="AJ164" s="24">
        <v>3</v>
      </c>
      <c r="AK164" s="24">
        <v>4</v>
      </c>
      <c r="AL164" s="24">
        <v>5</v>
      </c>
      <c r="AM164" s="24">
        <v>4</v>
      </c>
      <c r="AN164" s="24">
        <v>4</v>
      </c>
      <c r="AO164" s="24">
        <v>3</v>
      </c>
      <c r="AP164" s="24">
        <v>4</v>
      </c>
    </row>
    <row r="165" spans="1:42" x14ac:dyDescent="0.25">
      <c r="A165" s="14"/>
      <c r="B165" s="14"/>
      <c r="C165" s="14" t="s">
        <v>97</v>
      </c>
      <c r="D165" s="31" t="s">
        <v>160</v>
      </c>
      <c r="E165" s="14" t="s">
        <v>100</v>
      </c>
      <c r="F165" s="14" t="s">
        <v>149</v>
      </c>
      <c r="G165" s="14">
        <v>162</v>
      </c>
      <c r="H165" s="24">
        <v>3</v>
      </c>
      <c r="I165" s="24">
        <v>3</v>
      </c>
      <c r="J165" s="24">
        <v>4</v>
      </c>
      <c r="K165" s="24">
        <v>2</v>
      </c>
      <c r="L165" s="24">
        <v>4</v>
      </c>
      <c r="M165" s="24">
        <v>5</v>
      </c>
      <c r="N165" s="24">
        <v>4</v>
      </c>
      <c r="O165" s="24">
        <v>5</v>
      </c>
      <c r="P165" s="24">
        <v>3</v>
      </c>
      <c r="Q165" s="24">
        <v>5</v>
      </c>
      <c r="R165" s="24">
        <v>3</v>
      </c>
      <c r="S165" s="24">
        <v>2</v>
      </c>
      <c r="T165" s="24">
        <v>3</v>
      </c>
      <c r="U165" s="24">
        <v>4</v>
      </c>
      <c r="V165" s="24">
        <v>5</v>
      </c>
      <c r="W165" s="24">
        <v>3</v>
      </c>
      <c r="X165" s="24">
        <v>4</v>
      </c>
      <c r="Y165" s="24">
        <v>4</v>
      </c>
      <c r="Z165" s="24">
        <v>4</v>
      </c>
      <c r="AA165" s="24">
        <v>5</v>
      </c>
      <c r="AB165" s="24">
        <v>4</v>
      </c>
      <c r="AC165" s="24">
        <v>5</v>
      </c>
      <c r="AD165" s="24">
        <v>4</v>
      </c>
      <c r="AE165" s="24">
        <v>5</v>
      </c>
      <c r="AF165" s="24">
        <v>4</v>
      </c>
      <c r="AG165" s="24">
        <v>2</v>
      </c>
      <c r="AH165" s="24">
        <v>3</v>
      </c>
      <c r="AI165" s="24">
        <v>4</v>
      </c>
      <c r="AJ165" s="24">
        <v>4</v>
      </c>
      <c r="AK165" s="24">
        <v>5</v>
      </c>
      <c r="AL165" s="24">
        <v>5</v>
      </c>
      <c r="AM165" s="24">
        <v>4</v>
      </c>
      <c r="AN165" s="24">
        <v>5</v>
      </c>
      <c r="AO165" s="24">
        <v>3</v>
      </c>
      <c r="AP165" s="24">
        <v>3</v>
      </c>
    </row>
    <row r="166" spans="1:42" x14ac:dyDescent="0.25">
      <c r="A166" s="14"/>
      <c r="B166" s="14"/>
      <c r="C166" s="14" t="s">
        <v>107</v>
      </c>
      <c r="D166" s="14" t="s">
        <v>96</v>
      </c>
      <c r="E166" s="14" t="s">
        <v>155</v>
      </c>
      <c r="F166" s="14" t="s">
        <v>149</v>
      </c>
      <c r="G166" s="14">
        <v>163</v>
      </c>
      <c r="H166" s="24">
        <v>3</v>
      </c>
      <c r="I166" s="24">
        <v>3</v>
      </c>
      <c r="J166" s="24">
        <v>2</v>
      </c>
      <c r="K166" s="24">
        <v>2</v>
      </c>
      <c r="L166" s="24">
        <v>2</v>
      </c>
      <c r="M166" s="24">
        <v>4</v>
      </c>
      <c r="N166" s="24">
        <v>3</v>
      </c>
      <c r="O166" s="24">
        <v>3</v>
      </c>
      <c r="P166" s="24">
        <v>3</v>
      </c>
      <c r="Q166" s="24">
        <v>3</v>
      </c>
      <c r="R166" s="24">
        <v>3</v>
      </c>
      <c r="S166" s="24">
        <v>2</v>
      </c>
      <c r="T166" s="24">
        <v>3</v>
      </c>
      <c r="U166" s="24">
        <v>3</v>
      </c>
      <c r="V166" s="24">
        <v>3</v>
      </c>
      <c r="W166" s="24">
        <v>3</v>
      </c>
      <c r="X166" s="24">
        <v>3</v>
      </c>
      <c r="Y166" s="24">
        <v>3</v>
      </c>
      <c r="Z166" s="24">
        <v>2</v>
      </c>
      <c r="AA166" s="24">
        <v>3</v>
      </c>
      <c r="AB166" s="24">
        <v>3</v>
      </c>
      <c r="AC166" s="24">
        <v>4</v>
      </c>
      <c r="AD166" s="24">
        <v>4</v>
      </c>
      <c r="AE166" s="24">
        <v>4</v>
      </c>
      <c r="AF166" s="24">
        <v>3</v>
      </c>
      <c r="AG166" s="24">
        <v>2</v>
      </c>
      <c r="AH166" s="24">
        <v>2</v>
      </c>
      <c r="AI166" s="24">
        <v>3</v>
      </c>
      <c r="AJ166" s="24">
        <v>3</v>
      </c>
      <c r="AK166" s="24">
        <v>4</v>
      </c>
      <c r="AL166" s="24">
        <v>4</v>
      </c>
      <c r="AM166" s="24">
        <v>3</v>
      </c>
      <c r="AN166" s="24">
        <v>4</v>
      </c>
      <c r="AO166" s="24">
        <v>3</v>
      </c>
      <c r="AP166" s="24">
        <v>3</v>
      </c>
    </row>
    <row r="167" spans="1:42" x14ac:dyDescent="0.25">
      <c r="A167" s="14"/>
      <c r="B167" s="14"/>
      <c r="C167" s="14" t="s">
        <v>107</v>
      </c>
      <c r="D167" s="14" t="s">
        <v>98</v>
      </c>
      <c r="E167" s="14" t="s">
        <v>184</v>
      </c>
      <c r="F167" s="14" t="s">
        <v>150</v>
      </c>
      <c r="G167" s="14">
        <v>164</v>
      </c>
      <c r="H167" s="24">
        <v>3</v>
      </c>
      <c r="I167" s="24">
        <v>2</v>
      </c>
      <c r="J167" s="24">
        <v>2</v>
      </c>
      <c r="K167" s="24">
        <v>2</v>
      </c>
      <c r="L167" s="24">
        <v>3</v>
      </c>
      <c r="M167" s="24">
        <v>5</v>
      </c>
      <c r="N167" s="24">
        <v>3</v>
      </c>
      <c r="O167" s="24">
        <v>5</v>
      </c>
      <c r="P167" s="24">
        <v>4</v>
      </c>
      <c r="Q167" s="24">
        <v>4</v>
      </c>
      <c r="R167" s="24">
        <v>3</v>
      </c>
      <c r="S167" s="24">
        <v>2</v>
      </c>
      <c r="T167" s="24">
        <v>3</v>
      </c>
      <c r="U167" s="24">
        <v>3</v>
      </c>
      <c r="V167" s="24">
        <v>5</v>
      </c>
      <c r="W167" s="24">
        <v>3</v>
      </c>
      <c r="X167" s="24">
        <v>4</v>
      </c>
      <c r="Y167" s="24">
        <v>5</v>
      </c>
      <c r="Z167" s="24">
        <v>5</v>
      </c>
      <c r="AA167" s="24">
        <v>5</v>
      </c>
      <c r="AB167" s="24">
        <v>4</v>
      </c>
      <c r="AC167" s="24">
        <v>5</v>
      </c>
      <c r="AD167" s="24">
        <v>5</v>
      </c>
      <c r="AE167" s="24">
        <v>4</v>
      </c>
      <c r="AF167" s="24">
        <v>5</v>
      </c>
      <c r="AG167" s="24">
        <v>3</v>
      </c>
      <c r="AH167" s="24">
        <v>4</v>
      </c>
      <c r="AI167" s="24">
        <v>3</v>
      </c>
      <c r="AJ167" s="24">
        <v>4</v>
      </c>
      <c r="AK167" s="24">
        <v>5</v>
      </c>
      <c r="AL167" s="24">
        <v>5</v>
      </c>
      <c r="AM167" s="24">
        <v>4</v>
      </c>
      <c r="AN167" s="24">
        <v>5</v>
      </c>
      <c r="AO167" s="24">
        <v>4</v>
      </c>
      <c r="AP167" s="24">
        <v>3</v>
      </c>
    </row>
    <row r="168" spans="1:42" x14ac:dyDescent="0.25">
      <c r="A168" s="14">
        <v>42</v>
      </c>
      <c r="B168" s="22" t="s">
        <v>16</v>
      </c>
      <c r="C168" s="24" t="s">
        <v>107</v>
      </c>
      <c r="D168" s="24" t="s">
        <v>134</v>
      </c>
      <c r="E168" s="24" t="s">
        <v>100</v>
      </c>
      <c r="F168" s="22" t="s">
        <v>149</v>
      </c>
      <c r="G168" s="14">
        <v>165</v>
      </c>
      <c r="H168" s="24">
        <v>4</v>
      </c>
      <c r="I168" s="24">
        <v>4</v>
      </c>
      <c r="J168" s="24">
        <v>4</v>
      </c>
      <c r="K168" s="24">
        <v>3</v>
      </c>
      <c r="L168" s="24">
        <v>4</v>
      </c>
      <c r="M168" s="24">
        <v>4</v>
      </c>
      <c r="N168" s="24">
        <v>4</v>
      </c>
      <c r="O168" s="24">
        <v>4</v>
      </c>
      <c r="P168" s="24">
        <v>4</v>
      </c>
      <c r="Q168" s="24">
        <v>4</v>
      </c>
      <c r="R168" s="24">
        <v>4</v>
      </c>
      <c r="S168" s="24">
        <v>4</v>
      </c>
      <c r="T168" s="24">
        <v>4</v>
      </c>
      <c r="U168" s="24">
        <v>4</v>
      </c>
      <c r="V168" s="24">
        <v>3</v>
      </c>
      <c r="W168" s="24">
        <v>3</v>
      </c>
      <c r="X168" s="24">
        <v>3</v>
      </c>
      <c r="Y168" s="24">
        <v>4</v>
      </c>
      <c r="Z168" s="24">
        <v>4</v>
      </c>
      <c r="AA168" s="24">
        <v>4</v>
      </c>
      <c r="AB168" s="24">
        <v>3</v>
      </c>
      <c r="AC168" s="24">
        <v>3</v>
      </c>
      <c r="AD168" s="24">
        <v>4</v>
      </c>
      <c r="AE168" s="24">
        <v>4</v>
      </c>
      <c r="AF168" s="24">
        <v>4</v>
      </c>
      <c r="AG168" s="24">
        <v>4</v>
      </c>
      <c r="AH168" s="24">
        <v>3</v>
      </c>
      <c r="AI168" s="24">
        <v>3</v>
      </c>
      <c r="AJ168" s="24">
        <v>3</v>
      </c>
      <c r="AK168" s="24">
        <v>3</v>
      </c>
      <c r="AL168" s="24">
        <v>4</v>
      </c>
      <c r="AM168" s="24">
        <v>3</v>
      </c>
      <c r="AN168" s="24">
        <v>3</v>
      </c>
      <c r="AO168" s="24">
        <v>4</v>
      </c>
      <c r="AP168" s="24">
        <v>4</v>
      </c>
    </row>
    <row r="169" spans="1:42" x14ac:dyDescent="0.25">
      <c r="A169" s="14"/>
      <c r="B169" s="14"/>
      <c r="C169" s="29" t="s">
        <v>107</v>
      </c>
      <c r="D169" s="29" t="s">
        <v>137</v>
      </c>
      <c r="E169" s="29" t="s">
        <v>131</v>
      </c>
      <c r="F169" s="14" t="s">
        <v>149</v>
      </c>
      <c r="G169" s="14">
        <v>166</v>
      </c>
      <c r="H169" s="24">
        <v>4</v>
      </c>
      <c r="I169" s="24">
        <v>4</v>
      </c>
      <c r="J169" s="24">
        <v>4</v>
      </c>
      <c r="K169" s="24">
        <v>5</v>
      </c>
      <c r="L169" s="24">
        <v>4</v>
      </c>
      <c r="M169" s="24">
        <v>4</v>
      </c>
      <c r="N169" s="24">
        <v>4</v>
      </c>
      <c r="O169" s="24">
        <v>4</v>
      </c>
      <c r="P169" s="24">
        <v>4</v>
      </c>
      <c r="Q169" s="24">
        <v>4</v>
      </c>
      <c r="R169" s="24">
        <v>4</v>
      </c>
      <c r="S169" s="24">
        <v>4</v>
      </c>
      <c r="T169" s="24">
        <v>4</v>
      </c>
      <c r="U169" s="24">
        <v>4</v>
      </c>
      <c r="V169" s="24">
        <v>4</v>
      </c>
      <c r="W169" s="24">
        <v>4</v>
      </c>
      <c r="X169" s="24">
        <v>4</v>
      </c>
      <c r="Y169" s="24">
        <v>4</v>
      </c>
      <c r="Z169" s="24">
        <v>4</v>
      </c>
      <c r="AA169" s="24">
        <v>4</v>
      </c>
      <c r="AB169" s="24">
        <v>4</v>
      </c>
      <c r="AC169" s="24">
        <v>4</v>
      </c>
      <c r="AD169" s="24">
        <v>4</v>
      </c>
      <c r="AE169" s="24">
        <v>4</v>
      </c>
      <c r="AF169" s="24">
        <v>4</v>
      </c>
      <c r="AG169" s="24">
        <v>4</v>
      </c>
      <c r="AH169" s="24">
        <v>4</v>
      </c>
      <c r="AI169" s="24">
        <v>4</v>
      </c>
      <c r="AJ169" s="24">
        <v>4</v>
      </c>
      <c r="AK169" s="24">
        <v>4</v>
      </c>
      <c r="AL169" s="24">
        <v>4</v>
      </c>
      <c r="AM169" s="24">
        <v>4</v>
      </c>
      <c r="AN169" s="24">
        <v>2</v>
      </c>
      <c r="AO169" s="24">
        <v>3</v>
      </c>
      <c r="AP169" s="24">
        <v>2</v>
      </c>
    </row>
    <row r="170" spans="1:42" x14ac:dyDescent="0.25">
      <c r="A170" s="14"/>
      <c r="B170" s="14"/>
      <c r="C170" s="14" t="s">
        <v>157</v>
      </c>
      <c r="D170" s="14" t="s">
        <v>127</v>
      </c>
      <c r="E170" s="14" t="s">
        <v>141</v>
      </c>
      <c r="F170" s="14" t="s">
        <v>149</v>
      </c>
      <c r="G170" s="14">
        <v>167</v>
      </c>
      <c r="H170" s="24">
        <v>3</v>
      </c>
      <c r="I170" s="24">
        <v>3</v>
      </c>
      <c r="J170" s="24">
        <v>4</v>
      </c>
      <c r="K170" s="24">
        <v>2</v>
      </c>
      <c r="L170" s="24">
        <v>4</v>
      </c>
      <c r="M170" s="24">
        <v>5</v>
      </c>
      <c r="N170" s="24">
        <v>4</v>
      </c>
      <c r="O170" s="24">
        <v>5</v>
      </c>
      <c r="P170" s="24">
        <v>3</v>
      </c>
      <c r="Q170" s="24">
        <v>5</v>
      </c>
      <c r="R170" s="24">
        <v>3</v>
      </c>
      <c r="S170" s="24">
        <v>2</v>
      </c>
      <c r="T170" s="24">
        <v>3</v>
      </c>
      <c r="U170" s="24">
        <v>4</v>
      </c>
      <c r="V170" s="24">
        <v>5</v>
      </c>
      <c r="W170" s="24">
        <v>3</v>
      </c>
      <c r="X170" s="24">
        <v>4</v>
      </c>
      <c r="Y170" s="24">
        <v>4</v>
      </c>
      <c r="Z170" s="24">
        <v>4</v>
      </c>
      <c r="AA170" s="24">
        <v>5</v>
      </c>
      <c r="AB170" s="24">
        <v>4</v>
      </c>
      <c r="AC170" s="24">
        <v>5</v>
      </c>
      <c r="AD170" s="24">
        <v>4</v>
      </c>
      <c r="AE170" s="24">
        <v>5</v>
      </c>
      <c r="AF170" s="24">
        <v>4</v>
      </c>
      <c r="AG170" s="24">
        <v>2</v>
      </c>
      <c r="AH170" s="24">
        <v>3</v>
      </c>
      <c r="AI170" s="24">
        <v>4</v>
      </c>
      <c r="AJ170" s="24">
        <v>3</v>
      </c>
      <c r="AK170" s="24">
        <v>5</v>
      </c>
      <c r="AL170" s="24">
        <v>5</v>
      </c>
      <c r="AM170" s="24">
        <v>4</v>
      </c>
      <c r="AN170" s="24">
        <v>5</v>
      </c>
      <c r="AO170" s="24">
        <v>3</v>
      </c>
      <c r="AP170" s="24">
        <v>3</v>
      </c>
    </row>
    <row r="171" spans="1:42" x14ac:dyDescent="0.25">
      <c r="A171" s="14"/>
      <c r="B171" s="14"/>
      <c r="C171" s="14" t="s">
        <v>107</v>
      </c>
      <c r="D171" s="14" t="s">
        <v>124</v>
      </c>
      <c r="E171" s="14" t="s">
        <v>100</v>
      </c>
      <c r="F171" s="14" t="s">
        <v>149</v>
      </c>
      <c r="G171" s="14">
        <v>168</v>
      </c>
      <c r="H171" s="24">
        <v>2</v>
      </c>
      <c r="I171" s="24">
        <v>3</v>
      </c>
      <c r="J171" s="24">
        <v>3</v>
      </c>
      <c r="K171" s="24">
        <v>2</v>
      </c>
      <c r="L171" s="24">
        <v>2</v>
      </c>
      <c r="M171" s="24">
        <v>4</v>
      </c>
      <c r="N171" s="24">
        <v>2</v>
      </c>
      <c r="O171" s="24">
        <v>4</v>
      </c>
      <c r="P171" s="24">
        <v>2</v>
      </c>
      <c r="Q171" s="24">
        <v>3</v>
      </c>
      <c r="R171" s="24">
        <v>2</v>
      </c>
      <c r="S171" s="24">
        <v>1</v>
      </c>
      <c r="T171" s="24">
        <v>2</v>
      </c>
      <c r="U171" s="24">
        <v>2</v>
      </c>
      <c r="V171" s="24">
        <v>3</v>
      </c>
      <c r="W171" s="24">
        <v>2</v>
      </c>
      <c r="X171" s="24">
        <v>2</v>
      </c>
      <c r="Y171" s="24">
        <v>2</v>
      </c>
      <c r="Z171" s="24">
        <v>2</v>
      </c>
      <c r="AA171" s="24">
        <v>3</v>
      </c>
      <c r="AB171" s="24">
        <v>2</v>
      </c>
      <c r="AC171" s="24">
        <v>4</v>
      </c>
      <c r="AD171" s="24">
        <v>2</v>
      </c>
      <c r="AE171" s="24">
        <v>2</v>
      </c>
      <c r="AF171" s="24">
        <v>3</v>
      </c>
      <c r="AG171" s="24">
        <v>2</v>
      </c>
      <c r="AH171" s="24">
        <v>3</v>
      </c>
      <c r="AI171" s="24">
        <v>3</v>
      </c>
      <c r="AJ171" s="24">
        <v>2</v>
      </c>
      <c r="AK171" s="24">
        <v>3</v>
      </c>
      <c r="AL171" s="24">
        <v>3</v>
      </c>
      <c r="AM171" s="24">
        <v>3</v>
      </c>
      <c r="AN171" s="24">
        <v>4</v>
      </c>
      <c r="AO171" s="24">
        <v>3</v>
      </c>
      <c r="AP171" s="24">
        <v>4</v>
      </c>
    </row>
    <row r="172" spans="1:42" x14ac:dyDescent="0.25">
      <c r="A172" s="45"/>
      <c r="B172" s="45"/>
      <c r="C172" s="45"/>
      <c r="D172" s="45"/>
      <c r="E172" s="46"/>
      <c r="F172" s="45"/>
      <c r="G172" s="45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</row>
    <row r="173" spans="1:42" x14ac:dyDescent="0.25">
      <c r="A173" s="45"/>
      <c r="B173" s="45"/>
      <c r="C173" s="45"/>
      <c r="D173" s="45"/>
      <c r="E173" s="46" t="s">
        <v>255</v>
      </c>
      <c r="F173" s="57" t="s">
        <v>256</v>
      </c>
      <c r="G173" s="45"/>
      <c r="H173" s="56">
        <f>COUNTIF(H4:H172,"1")</f>
        <v>4</v>
      </c>
      <c r="I173" s="56">
        <f t="shared" ref="I173:Q173" si="0">COUNTIF(I4:I172,"1")</f>
        <v>4</v>
      </c>
      <c r="J173" s="56">
        <f t="shared" si="0"/>
        <v>4</v>
      </c>
      <c r="K173" s="56">
        <f t="shared" si="0"/>
        <v>6</v>
      </c>
      <c r="L173" s="56">
        <f t="shared" si="0"/>
        <v>2</v>
      </c>
      <c r="M173" s="56">
        <f t="shared" si="0"/>
        <v>0</v>
      </c>
      <c r="N173" s="56">
        <f t="shared" si="0"/>
        <v>2</v>
      </c>
      <c r="O173" s="56">
        <f t="shared" si="0"/>
        <v>1</v>
      </c>
      <c r="P173" s="56">
        <f t="shared" si="0"/>
        <v>0</v>
      </c>
      <c r="Q173" s="56">
        <f t="shared" si="0"/>
        <v>0</v>
      </c>
      <c r="R173" s="56">
        <f t="shared" ref="R173" si="1">COUNTIF(R4:R172,"1")</f>
        <v>4</v>
      </c>
      <c r="S173" s="56">
        <f t="shared" ref="S173" si="2">COUNTIF(S4:S172,"1")</f>
        <v>9</v>
      </c>
      <c r="T173" s="56">
        <f t="shared" ref="T173" si="3">COUNTIF(T4:T172,"1")</f>
        <v>0</v>
      </c>
      <c r="U173" s="56">
        <f t="shared" ref="U173" si="4">COUNTIF(U4:U172,"1")</f>
        <v>0</v>
      </c>
      <c r="V173" s="56">
        <f t="shared" ref="V173" si="5">COUNTIF(V4:V172,"1")</f>
        <v>0</v>
      </c>
      <c r="W173" s="56">
        <f t="shared" ref="W173" si="6">COUNTIF(W4:W172,"1")</f>
        <v>0</v>
      </c>
      <c r="X173" s="56">
        <f t="shared" ref="X173" si="7">COUNTIF(X4:X172,"1")</f>
        <v>2</v>
      </c>
      <c r="Y173" s="56">
        <f t="shared" ref="Y173" si="8">COUNTIF(Y4:Y172,"1")</f>
        <v>0</v>
      </c>
      <c r="Z173" s="56">
        <f t="shared" ref="Z173" si="9">COUNTIF(Z4:Z172,"1")</f>
        <v>3</v>
      </c>
      <c r="AA173" s="56">
        <f t="shared" ref="AA173" si="10">COUNTIF(AA4:AA172,"1")</f>
        <v>0</v>
      </c>
      <c r="AB173" s="56">
        <f t="shared" ref="AB173" si="11">COUNTIF(AB4:AB172,"1")</f>
        <v>0</v>
      </c>
      <c r="AC173" s="56">
        <f t="shared" ref="AC173" si="12">COUNTIF(AC4:AC172,"1")</f>
        <v>2</v>
      </c>
      <c r="AD173" s="56">
        <f t="shared" ref="AD173" si="13">COUNTIF(AD4:AD172,"1")</f>
        <v>2</v>
      </c>
      <c r="AE173" s="56">
        <f t="shared" ref="AE173" si="14">COUNTIF(AE4:AE172,"1")</f>
        <v>0</v>
      </c>
      <c r="AF173" s="56">
        <f t="shared" ref="AF173" si="15">COUNTIF(AF4:AF172,"1")</f>
        <v>1</v>
      </c>
      <c r="AG173" s="56">
        <f t="shared" ref="AG173" si="16">COUNTIF(AG4:AG172,"1")</f>
        <v>1</v>
      </c>
      <c r="AH173" s="56">
        <f t="shared" ref="AH173" si="17">COUNTIF(AH4:AH172,"1")</f>
        <v>1</v>
      </c>
      <c r="AI173" s="56">
        <f t="shared" ref="AI173" si="18">COUNTIF(AI4:AI172,"1")</f>
        <v>2</v>
      </c>
      <c r="AJ173" s="56">
        <f t="shared" ref="AJ173" si="19">COUNTIF(AJ4:AJ172,"1")</f>
        <v>5</v>
      </c>
      <c r="AK173" s="56">
        <f t="shared" ref="AK173" si="20">COUNTIF(AK4:AK172,"1")</f>
        <v>0</v>
      </c>
      <c r="AL173" s="56">
        <f t="shared" ref="AL173" si="21">COUNTIF(AL4:AL172,"1")</f>
        <v>0</v>
      </c>
      <c r="AM173" s="56">
        <f t="shared" ref="AM173" si="22">COUNTIF(AM4:AM172,"1")</f>
        <v>0</v>
      </c>
      <c r="AN173" s="56">
        <f t="shared" ref="AN173" si="23">COUNTIF(AN4:AN172,"1")</f>
        <v>3</v>
      </c>
      <c r="AO173" s="56">
        <f t="shared" ref="AO173" si="24">COUNTIF(AO4:AO172,"1")</f>
        <v>0</v>
      </c>
      <c r="AP173" s="56">
        <f t="shared" ref="AP173" si="25">COUNTIF(AP4:AP172,"1")</f>
        <v>1</v>
      </c>
    </row>
    <row r="174" spans="1:42" x14ac:dyDescent="0.25">
      <c r="A174" s="45"/>
      <c r="B174" s="45"/>
      <c r="C174" s="45"/>
      <c r="D174" s="45"/>
      <c r="E174" s="46"/>
      <c r="F174" s="57" t="s">
        <v>257</v>
      </c>
      <c r="G174" s="45"/>
      <c r="H174" s="56">
        <f>COUNTIF(H4:H171,"2")</f>
        <v>15</v>
      </c>
      <c r="I174" s="56">
        <f t="shared" ref="I174:AP174" si="26">COUNTIF(I4:I171,"2")</f>
        <v>11</v>
      </c>
      <c r="J174" s="56">
        <f t="shared" si="26"/>
        <v>18</v>
      </c>
      <c r="K174" s="56">
        <f t="shared" si="26"/>
        <v>48</v>
      </c>
      <c r="L174" s="56">
        <f t="shared" si="26"/>
        <v>17</v>
      </c>
      <c r="M174" s="56">
        <f t="shared" si="26"/>
        <v>0</v>
      </c>
      <c r="N174" s="56">
        <f t="shared" si="26"/>
        <v>8</v>
      </c>
      <c r="O174" s="56">
        <f t="shared" si="26"/>
        <v>6</v>
      </c>
      <c r="P174" s="56">
        <f t="shared" si="26"/>
        <v>23</v>
      </c>
      <c r="Q174" s="56">
        <f t="shared" si="26"/>
        <v>18</v>
      </c>
      <c r="R174" s="56">
        <f t="shared" si="26"/>
        <v>10</v>
      </c>
      <c r="S174" s="56">
        <f t="shared" si="26"/>
        <v>30</v>
      </c>
      <c r="T174" s="56">
        <f t="shared" si="26"/>
        <v>6</v>
      </c>
      <c r="U174" s="56">
        <f t="shared" si="26"/>
        <v>11</v>
      </c>
      <c r="V174" s="56">
        <f t="shared" si="26"/>
        <v>2</v>
      </c>
      <c r="W174" s="56">
        <f t="shared" si="26"/>
        <v>9</v>
      </c>
      <c r="X174" s="56">
        <f t="shared" si="26"/>
        <v>6</v>
      </c>
      <c r="Y174" s="56">
        <f t="shared" si="26"/>
        <v>4</v>
      </c>
      <c r="Z174" s="56">
        <f t="shared" si="26"/>
        <v>35</v>
      </c>
      <c r="AA174" s="56">
        <f t="shared" si="26"/>
        <v>2</v>
      </c>
      <c r="AB174" s="56">
        <f t="shared" si="26"/>
        <v>11</v>
      </c>
      <c r="AC174" s="56">
        <f t="shared" si="26"/>
        <v>5</v>
      </c>
      <c r="AD174" s="56">
        <f t="shared" si="26"/>
        <v>3</v>
      </c>
      <c r="AE174" s="56">
        <f t="shared" si="26"/>
        <v>7</v>
      </c>
      <c r="AF174" s="56">
        <f t="shared" si="26"/>
        <v>10</v>
      </c>
      <c r="AG174" s="56">
        <f t="shared" si="26"/>
        <v>26</v>
      </c>
      <c r="AH174" s="56">
        <f t="shared" si="26"/>
        <v>18</v>
      </c>
      <c r="AI174" s="56">
        <f t="shared" si="26"/>
        <v>8</v>
      </c>
      <c r="AJ174" s="56">
        <f t="shared" si="26"/>
        <v>32</v>
      </c>
      <c r="AK174" s="56">
        <f t="shared" si="26"/>
        <v>2</v>
      </c>
      <c r="AL174" s="56">
        <f t="shared" si="26"/>
        <v>9</v>
      </c>
      <c r="AM174" s="56">
        <f t="shared" si="26"/>
        <v>7</v>
      </c>
      <c r="AN174" s="56">
        <f t="shared" si="26"/>
        <v>13</v>
      </c>
      <c r="AO174" s="56">
        <f t="shared" si="26"/>
        <v>6</v>
      </c>
      <c r="AP174" s="56">
        <f t="shared" si="26"/>
        <v>10</v>
      </c>
    </row>
    <row r="175" spans="1:42" x14ac:dyDescent="0.25">
      <c r="A175" s="45"/>
      <c r="B175" s="45"/>
      <c r="C175" s="45"/>
      <c r="D175" s="45"/>
      <c r="E175" s="46"/>
      <c r="F175" s="57" t="s">
        <v>258</v>
      </c>
      <c r="G175" s="45"/>
      <c r="H175" s="56">
        <f>COUNTIF(H4:H171,"3")</f>
        <v>24</v>
      </c>
      <c r="I175" s="56">
        <f t="shared" ref="I175:AP175" si="27">COUNTIF(I4:I171,"3")</f>
        <v>58</v>
      </c>
      <c r="J175" s="56">
        <f t="shared" si="27"/>
        <v>33</v>
      </c>
      <c r="K175" s="56">
        <f t="shared" si="27"/>
        <v>51</v>
      </c>
      <c r="L175" s="56">
        <f t="shared" si="27"/>
        <v>31</v>
      </c>
      <c r="M175" s="56">
        <f t="shared" si="27"/>
        <v>14</v>
      </c>
      <c r="N175" s="56">
        <f t="shared" si="27"/>
        <v>39</v>
      </c>
      <c r="O175" s="56">
        <f t="shared" si="27"/>
        <v>36</v>
      </c>
      <c r="P175" s="56">
        <f t="shared" si="27"/>
        <v>41</v>
      </c>
      <c r="Q175" s="56">
        <f t="shared" si="27"/>
        <v>31</v>
      </c>
      <c r="R175" s="56">
        <f t="shared" si="27"/>
        <v>41</v>
      </c>
      <c r="S175" s="56">
        <f t="shared" si="27"/>
        <v>50</v>
      </c>
      <c r="T175" s="56">
        <f t="shared" si="27"/>
        <v>38</v>
      </c>
      <c r="U175" s="56">
        <f t="shared" si="27"/>
        <v>24</v>
      </c>
      <c r="V175" s="56">
        <f t="shared" si="27"/>
        <v>24</v>
      </c>
      <c r="W175" s="56">
        <f t="shared" si="27"/>
        <v>39</v>
      </c>
      <c r="X175" s="56">
        <f t="shared" si="27"/>
        <v>37</v>
      </c>
      <c r="Y175" s="56">
        <f t="shared" si="27"/>
        <v>28</v>
      </c>
      <c r="Z175" s="56">
        <f t="shared" si="27"/>
        <v>38</v>
      </c>
      <c r="AA175" s="56">
        <f t="shared" si="27"/>
        <v>34</v>
      </c>
      <c r="AB175" s="56">
        <f t="shared" si="27"/>
        <v>40</v>
      </c>
      <c r="AC175" s="56">
        <f t="shared" si="27"/>
        <v>38</v>
      </c>
      <c r="AD175" s="56">
        <f t="shared" si="27"/>
        <v>41</v>
      </c>
      <c r="AE175" s="56">
        <f t="shared" si="27"/>
        <v>25</v>
      </c>
      <c r="AF175" s="56">
        <f t="shared" si="27"/>
        <v>44</v>
      </c>
      <c r="AG175" s="56">
        <f t="shared" si="27"/>
        <v>45</v>
      </c>
      <c r="AH175" s="56">
        <f t="shared" si="27"/>
        <v>57</v>
      </c>
      <c r="AI175" s="56">
        <f t="shared" si="27"/>
        <v>69</v>
      </c>
      <c r="AJ175" s="56">
        <f t="shared" si="27"/>
        <v>71</v>
      </c>
      <c r="AK175" s="56">
        <f t="shared" si="27"/>
        <v>25</v>
      </c>
      <c r="AL175" s="56">
        <f t="shared" si="27"/>
        <v>35</v>
      </c>
      <c r="AM175" s="56">
        <f t="shared" si="27"/>
        <v>57</v>
      </c>
      <c r="AN175" s="56">
        <f t="shared" si="27"/>
        <v>51</v>
      </c>
      <c r="AO175" s="56">
        <f t="shared" si="27"/>
        <v>46</v>
      </c>
      <c r="AP175" s="56">
        <f t="shared" si="27"/>
        <v>54</v>
      </c>
    </row>
    <row r="176" spans="1:42" x14ac:dyDescent="0.25">
      <c r="A176" s="45"/>
      <c r="B176" s="45"/>
      <c r="C176" s="45"/>
      <c r="D176" s="45"/>
      <c r="E176" s="46"/>
      <c r="F176" s="57" t="s">
        <v>259</v>
      </c>
      <c r="G176" s="45"/>
      <c r="H176" s="56">
        <f>COUNTIF(H4:H171,"4")</f>
        <v>76</v>
      </c>
      <c r="I176" s="56">
        <f t="shared" ref="I176:AP176" si="28">COUNTIF(I4:I171,"4")</f>
        <v>77</v>
      </c>
      <c r="J176" s="56">
        <f t="shared" si="28"/>
        <v>79</v>
      </c>
      <c r="K176" s="56">
        <f t="shared" si="28"/>
        <v>57</v>
      </c>
      <c r="L176" s="56">
        <f t="shared" si="28"/>
        <v>93</v>
      </c>
      <c r="M176" s="56">
        <f t="shared" si="28"/>
        <v>59</v>
      </c>
      <c r="N176" s="56">
        <f t="shared" si="28"/>
        <v>77</v>
      </c>
      <c r="O176" s="56">
        <f t="shared" si="28"/>
        <v>78</v>
      </c>
      <c r="P176" s="56">
        <f t="shared" si="28"/>
        <v>73</v>
      </c>
      <c r="Q176" s="56">
        <f t="shared" si="28"/>
        <v>76</v>
      </c>
      <c r="R176" s="56">
        <f t="shared" si="28"/>
        <v>77</v>
      </c>
      <c r="S176" s="56">
        <f t="shared" si="28"/>
        <v>53</v>
      </c>
      <c r="T176" s="56">
        <f t="shared" si="28"/>
        <v>89</v>
      </c>
      <c r="U176" s="56">
        <f t="shared" si="28"/>
        <v>83</v>
      </c>
      <c r="V176" s="56">
        <f t="shared" si="28"/>
        <v>73</v>
      </c>
      <c r="W176" s="56">
        <f t="shared" si="28"/>
        <v>90</v>
      </c>
      <c r="X176" s="56">
        <f t="shared" si="28"/>
        <v>90</v>
      </c>
      <c r="Y176" s="56">
        <f t="shared" si="28"/>
        <v>70</v>
      </c>
      <c r="Z176" s="56">
        <f t="shared" si="28"/>
        <v>69</v>
      </c>
      <c r="AA176" s="56">
        <f t="shared" si="28"/>
        <v>68</v>
      </c>
      <c r="AB176" s="56">
        <f t="shared" si="28"/>
        <v>85</v>
      </c>
      <c r="AC176" s="56">
        <f t="shared" si="28"/>
        <v>78</v>
      </c>
      <c r="AD176" s="56">
        <f t="shared" si="28"/>
        <v>88</v>
      </c>
      <c r="AE176" s="56">
        <f t="shared" si="28"/>
        <v>80</v>
      </c>
      <c r="AF176" s="56">
        <f t="shared" si="28"/>
        <v>77</v>
      </c>
      <c r="AG176" s="56">
        <f t="shared" si="28"/>
        <v>68</v>
      </c>
      <c r="AH176" s="56">
        <f t="shared" si="28"/>
        <v>78</v>
      </c>
      <c r="AI176" s="56">
        <f t="shared" si="28"/>
        <v>78</v>
      </c>
      <c r="AJ176" s="56">
        <f t="shared" si="28"/>
        <v>51</v>
      </c>
      <c r="AK176" s="56">
        <f t="shared" si="28"/>
        <v>69</v>
      </c>
      <c r="AL176" s="56">
        <f t="shared" si="28"/>
        <v>57</v>
      </c>
      <c r="AM176" s="56">
        <f t="shared" si="28"/>
        <v>85</v>
      </c>
      <c r="AN176" s="56">
        <f t="shared" si="28"/>
        <v>56</v>
      </c>
      <c r="AO176" s="56">
        <f t="shared" si="28"/>
        <v>94</v>
      </c>
      <c r="AP176" s="56">
        <f t="shared" si="28"/>
        <v>78</v>
      </c>
    </row>
    <row r="177" spans="1:42" x14ac:dyDescent="0.25">
      <c r="A177" s="45"/>
      <c r="B177" s="45"/>
      <c r="C177" s="45"/>
      <c r="D177" s="45"/>
      <c r="E177" s="46"/>
      <c r="F177" s="57" t="s">
        <v>260</v>
      </c>
      <c r="G177" s="45"/>
      <c r="H177" s="56">
        <f>COUNTIF(H4:H171,"5")</f>
        <v>49</v>
      </c>
      <c r="I177" s="56">
        <f t="shared" ref="I177:AP177" si="29">COUNTIF(I4:I171,"5")</f>
        <v>18</v>
      </c>
      <c r="J177" s="56">
        <f t="shared" si="29"/>
        <v>34</v>
      </c>
      <c r="K177" s="56">
        <f t="shared" si="29"/>
        <v>6</v>
      </c>
      <c r="L177" s="56">
        <f t="shared" si="29"/>
        <v>25</v>
      </c>
      <c r="M177" s="56">
        <f t="shared" si="29"/>
        <v>95</v>
      </c>
      <c r="N177" s="56">
        <f t="shared" si="29"/>
        <v>42</v>
      </c>
      <c r="O177" s="56">
        <f t="shared" si="29"/>
        <v>47</v>
      </c>
      <c r="P177" s="56">
        <f t="shared" si="29"/>
        <v>31</v>
      </c>
      <c r="Q177" s="56">
        <f t="shared" si="29"/>
        <v>43</v>
      </c>
      <c r="R177" s="56">
        <f t="shared" si="29"/>
        <v>36</v>
      </c>
      <c r="S177" s="56">
        <f t="shared" si="29"/>
        <v>26</v>
      </c>
      <c r="T177" s="56">
        <f t="shared" si="29"/>
        <v>35</v>
      </c>
      <c r="U177" s="56">
        <f t="shared" si="29"/>
        <v>50</v>
      </c>
      <c r="V177" s="56">
        <f t="shared" si="29"/>
        <v>69</v>
      </c>
      <c r="W177" s="56">
        <f t="shared" si="29"/>
        <v>30</v>
      </c>
      <c r="X177" s="56">
        <f t="shared" si="29"/>
        <v>33</v>
      </c>
      <c r="Y177" s="56">
        <f t="shared" si="29"/>
        <v>66</v>
      </c>
      <c r="Z177" s="56">
        <f t="shared" si="29"/>
        <v>23</v>
      </c>
      <c r="AA177" s="56">
        <f t="shared" si="29"/>
        <v>64</v>
      </c>
      <c r="AB177" s="56">
        <f t="shared" si="29"/>
        <v>32</v>
      </c>
      <c r="AC177" s="56">
        <f t="shared" si="29"/>
        <v>45</v>
      </c>
      <c r="AD177" s="56">
        <f t="shared" si="29"/>
        <v>34</v>
      </c>
      <c r="AE177" s="56">
        <f t="shared" si="29"/>
        <v>56</v>
      </c>
      <c r="AF177" s="56">
        <f t="shared" si="29"/>
        <v>36</v>
      </c>
      <c r="AG177" s="56">
        <f t="shared" si="29"/>
        <v>28</v>
      </c>
      <c r="AH177" s="56">
        <f t="shared" si="29"/>
        <v>14</v>
      </c>
      <c r="AI177" s="56">
        <f t="shared" si="29"/>
        <v>11</v>
      </c>
      <c r="AJ177" s="56">
        <f t="shared" si="29"/>
        <v>9</v>
      </c>
      <c r="AK177" s="56">
        <f t="shared" si="29"/>
        <v>72</v>
      </c>
      <c r="AL177" s="56">
        <f t="shared" si="29"/>
        <v>67</v>
      </c>
      <c r="AM177" s="56">
        <f t="shared" si="29"/>
        <v>19</v>
      </c>
      <c r="AN177" s="56">
        <f t="shared" si="29"/>
        <v>45</v>
      </c>
      <c r="AO177" s="56">
        <f t="shared" si="29"/>
        <v>22</v>
      </c>
      <c r="AP177" s="56">
        <f t="shared" si="29"/>
        <v>25</v>
      </c>
    </row>
    <row r="178" spans="1:42" x14ac:dyDescent="0.25">
      <c r="A178" s="45"/>
      <c r="B178" s="45"/>
      <c r="C178" s="45"/>
      <c r="D178" s="45"/>
      <c r="E178" s="46" t="s">
        <v>261</v>
      </c>
      <c r="F178" s="57"/>
      <c r="G178" s="45"/>
      <c r="H178" s="56">
        <f>SUM(H173:H177)</f>
        <v>168</v>
      </c>
      <c r="I178" s="56">
        <f>SUM(I173:I177)</f>
        <v>168</v>
      </c>
      <c r="J178" s="56">
        <f>SUM(J173:J177)</f>
        <v>168</v>
      </c>
      <c r="K178" s="56">
        <f t="shared" ref="K178:AP178" si="30">SUM(K173:K177)</f>
        <v>168</v>
      </c>
      <c r="L178" s="56">
        <f t="shared" si="30"/>
        <v>168</v>
      </c>
      <c r="M178" s="56">
        <f t="shared" si="30"/>
        <v>168</v>
      </c>
      <c r="N178" s="56">
        <f t="shared" si="30"/>
        <v>168</v>
      </c>
      <c r="O178" s="56">
        <f t="shared" si="30"/>
        <v>168</v>
      </c>
      <c r="P178" s="56">
        <f t="shared" si="30"/>
        <v>168</v>
      </c>
      <c r="Q178" s="56">
        <f t="shared" si="30"/>
        <v>168</v>
      </c>
      <c r="R178" s="56">
        <f t="shared" si="30"/>
        <v>168</v>
      </c>
      <c r="S178" s="56">
        <f t="shared" si="30"/>
        <v>168</v>
      </c>
      <c r="T178" s="56">
        <f t="shared" si="30"/>
        <v>168</v>
      </c>
      <c r="U178" s="56">
        <f t="shared" si="30"/>
        <v>168</v>
      </c>
      <c r="V178" s="56">
        <f t="shared" si="30"/>
        <v>168</v>
      </c>
      <c r="W178" s="56">
        <f t="shared" si="30"/>
        <v>168</v>
      </c>
      <c r="X178" s="56">
        <f t="shared" si="30"/>
        <v>168</v>
      </c>
      <c r="Y178" s="56">
        <f t="shared" si="30"/>
        <v>168</v>
      </c>
      <c r="Z178" s="56">
        <f t="shared" si="30"/>
        <v>168</v>
      </c>
      <c r="AA178" s="56">
        <f t="shared" si="30"/>
        <v>168</v>
      </c>
      <c r="AB178" s="56">
        <f t="shared" si="30"/>
        <v>168</v>
      </c>
      <c r="AC178" s="56">
        <f t="shared" si="30"/>
        <v>168</v>
      </c>
      <c r="AD178" s="56">
        <f t="shared" si="30"/>
        <v>168</v>
      </c>
      <c r="AE178" s="56">
        <f t="shared" si="30"/>
        <v>168</v>
      </c>
      <c r="AF178" s="56">
        <f t="shared" si="30"/>
        <v>168</v>
      </c>
      <c r="AG178" s="56">
        <f t="shared" si="30"/>
        <v>168</v>
      </c>
      <c r="AH178" s="56">
        <f t="shared" si="30"/>
        <v>168</v>
      </c>
      <c r="AI178" s="56">
        <f t="shared" si="30"/>
        <v>168</v>
      </c>
      <c r="AJ178" s="56">
        <f t="shared" si="30"/>
        <v>168</v>
      </c>
      <c r="AK178" s="56">
        <f t="shared" si="30"/>
        <v>168</v>
      </c>
      <c r="AL178" s="56">
        <f t="shared" si="30"/>
        <v>168</v>
      </c>
      <c r="AM178" s="56">
        <f t="shared" si="30"/>
        <v>168</v>
      </c>
      <c r="AN178" s="56">
        <f t="shared" si="30"/>
        <v>168</v>
      </c>
      <c r="AO178" s="56">
        <f t="shared" si="30"/>
        <v>168</v>
      </c>
      <c r="AP178" s="56">
        <f t="shared" si="30"/>
        <v>168</v>
      </c>
    </row>
    <row r="179" spans="1:42" x14ac:dyDescent="0.25">
      <c r="A179" s="45"/>
      <c r="B179" s="45"/>
      <c r="C179" s="45"/>
      <c r="D179" s="45"/>
      <c r="E179" s="46"/>
      <c r="F179" s="57"/>
      <c r="G179" s="45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</row>
    <row r="180" spans="1:42" x14ac:dyDescent="0.25">
      <c r="A180" s="45"/>
      <c r="B180" s="45"/>
      <c r="C180" s="45"/>
      <c r="D180" s="45"/>
      <c r="E180" s="46"/>
      <c r="F180" s="45"/>
      <c r="G180" s="45"/>
      <c r="H180" s="47">
        <f t="shared" ref="H180:AN180" si="31">AVERAGE(H4:H171)</f>
        <v>3.8988095238095237</v>
      </c>
      <c r="I180" s="47">
        <f t="shared" si="31"/>
        <v>3.5595238095238093</v>
      </c>
      <c r="J180" s="47">
        <f t="shared" si="31"/>
        <v>3.7202380952380953</v>
      </c>
      <c r="K180" s="47">
        <f t="shared" si="31"/>
        <v>3.0535714285714284</v>
      </c>
      <c r="L180" s="47">
        <f t="shared" si="31"/>
        <v>3.7261904761904763</v>
      </c>
      <c r="M180" s="47">
        <f t="shared" si="31"/>
        <v>4.4821428571428568</v>
      </c>
      <c r="N180" s="47">
        <f t="shared" si="31"/>
        <v>3.8869047619047619</v>
      </c>
      <c r="O180" s="47">
        <f t="shared" si="31"/>
        <v>3.9761904761904763</v>
      </c>
      <c r="P180" s="47">
        <f t="shared" si="31"/>
        <v>3.6666666666666665</v>
      </c>
      <c r="Q180" s="47">
        <f t="shared" si="31"/>
        <v>3.8571428571428572</v>
      </c>
      <c r="R180" s="47">
        <f t="shared" si="31"/>
        <v>3.7797619047619047</v>
      </c>
      <c r="S180" s="47">
        <f t="shared" si="31"/>
        <v>3.3392857142857144</v>
      </c>
      <c r="T180" s="47">
        <f t="shared" si="31"/>
        <v>3.9107142857142856</v>
      </c>
      <c r="U180" s="47">
        <f t="shared" si="31"/>
        <v>4.0238095238095237</v>
      </c>
      <c r="V180" s="47">
        <f t="shared" si="31"/>
        <v>4.2440476190476186</v>
      </c>
      <c r="W180" s="47">
        <f t="shared" si="31"/>
        <v>3.8392857142857144</v>
      </c>
      <c r="X180" s="47">
        <f t="shared" si="31"/>
        <v>3.8690476190476191</v>
      </c>
      <c r="Y180" s="47">
        <f t="shared" si="31"/>
        <v>4.1785714285714288</v>
      </c>
      <c r="Z180" s="47">
        <f t="shared" si="31"/>
        <v>3.4404761904761907</v>
      </c>
      <c r="AA180" s="47">
        <f t="shared" si="31"/>
        <v>4.1547619047619051</v>
      </c>
      <c r="AB180" s="47">
        <f t="shared" si="31"/>
        <v>3.8214285714285716</v>
      </c>
      <c r="AC180" s="47">
        <f t="shared" si="31"/>
        <v>3.9464285714285716</v>
      </c>
      <c r="AD180" s="47">
        <f t="shared" si="31"/>
        <v>3.8869047619047619</v>
      </c>
      <c r="AE180" s="47">
        <f t="shared" si="31"/>
        <v>4.1011904761904763</v>
      </c>
      <c r="AF180" s="47">
        <f t="shared" si="31"/>
        <v>3.8154761904761907</v>
      </c>
      <c r="AG180" s="47">
        <f t="shared" si="31"/>
        <v>3.5714285714285716</v>
      </c>
      <c r="AH180" s="47">
        <f t="shared" si="31"/>
        <v>3.5119047619047619</v>
      </c>
      <c r="AI180" s="47">
        <f t="shared" si="31"/>
        <v>3.5238095238095237</v>
      </c>
      <c r="AJ180" s="47">
        <f t="shared" si="31"/>
        <v>3.1607142857142856</v>
      </c>
      <c r="AK180" s="47">
        <f t="shared" si="31"/>
        <v>4.2559523809523814</v>
      </c>
      <c r="AL180" s="47">
        <f t="shared" si="31"/>
        <v>4.083333333333333</v>
      </c>
      <c r="AM180" s="47">
        <f t="shared" si="31"/>
        <v>3.6904761904761907</v>
      </c>
      <c r="AN180" s="47">
        <f t="shared" si="31"/>
        <v>3.7559523809523809</v>
      </c>
      <c r="AO180" s="47">
        <f>AVERAGE(AN4:AN171)</f>
        <v>3.7559523809523809</v>
      </c>
      <c r="AP180" s="47">
        <f>AVERAGE(AP4:AP171)</f>
        <v>3.6904761904761907</v>
      </c>
    </row>
    <row r="181" spans="1:42" ht="30" x14ac:dyDescent="0.25">
      <c r="A181" s="45"/>
      <c r="B181" s="45"/>
      <c r="C181" s="45"/>
      <c r="D181" s="45"/>
      <c r="E181" s="46"/>
      <c r="F181" s="49" t="s">
        <v>253</v>
      </c>
      <c r="G181" s="45"/>
      <c r="H181" s="51">
        <f>(H180+I180+J180+K180)/4</f>
        <v>3.5580357142857144</v>
      </c>
      <c r="I181" s="48"/>
      <c r="J181" s="48"/>
      <c r="K181" s="48"/>
      <c r="L181" s="51">
        <f>(L180+M180+N180+O180)/4</f>
        <v>4.0178571428571423</v>
      </c>
      <c r="M181" s="48"/>
      <c r="N181" s="48"/>
      <c r="O181" s="48"/>
      <c r="P181" s="51">
        <f>(P180+Q180)/2</f>
        <v>3.7619047619047619</v>
      </c>
      <c r="Q181" s="48"/>
      <c r="R181" s="51">
        <f>(R180+S180+T180+U180)/4</f>
        <v>3.7633928571428572</v>
      </c>
      <c r="S181" s="48"/>
      <c r="T181" s="48"/>
      <c r="U181" s="48"/>
      <c r="V181" s="51">
        <f>(V180+W180)/2</f>
        <v>4.0416666666666661</v>
      </c>
      <c r="W181" s="48"/>
      <c r="X181" s="51">
        <f>AVERAGE(X4:X171)</f>
        <v>3.8690476190476191</v>
      </c>
      <c r="Y181" s="51">
        <f>(Y180+Z180)/2</f>
        <v>3.8095238095238098</v>
      </c>
      <c r="Z181" s="51">
        <f>(Z180+AA180)/2</f>
        <v>3.7976190476190479</v>
      </c>
      <c r="AA181" s="50"/>
      <c r="AB181" s="51">
        <f>(AB180+AC180)/2</f>
        <v>3.8839285714285716</v>
      </c>
      <c r="AC181" s="50"/>
      <c r="AD181" s="51">
        <f>AVERAGE(AD4:AD171)</f>
        <v>3.8869047619047619</v>
      </c>
      <c r="AE181" s="51">
        <f>AVERAGE(AE4:AE171)</f>
        <v>4.1011904761904763</v>
      </c>
      <c r="AF181" s="51">
        <f>(AF180+AG180)/2</f>
        <v>3.6934523809523814</v>
      </c>
      <c r="AG181" s="48"/>
      <c r="AH181" s="55">
        <f>(AH180+AI180+AJ180)/3</f>
        <v>3.3988095238095237</v>
      </c>
      <c r="AI181" s="48"/>
      <c r="AJ181" s="48"/>
      <c r="AK181" s="51">
        <f>(AK180+AL180+AM180)/3</f>
        <v>4.0099206349206353</v>
      </c>
      <c r="AL181" s="48"/>
      <c r="AM181" s="48"/>
      <c r="AN181" s="51">
        <f>(AN180+AO180+AP180)/3</f>
        <v>3.7341269841269842</v>
      </c>
      <c r="AO181" s="48"/>
      <c r="AP181" s="48"/>
    </row>
    <row r="182" spans="1:42" ht="30" x14ac:dyDescent="0.25">
      <c r="A182" s="45"/>
      <c r="B182" s="45"/>
      <c r="C182" s="45"/>
      <c r="D182" s="45"/>
      <c r="E182" s="46"/>
      <c r="F182" s="49" t="s">
        <v>254</v>
      </c>
      <c r="G182" s="45"/>
      <c r="H182" s="54">
        <f>(H181+L181+P181+R183)/4</f>
        <v>3.7752976190476191</v>
      </c>
      <c r="I182" s="48"/>
      <c r="J182" s="48"/>
      <c r="K182" s="48"/>
      <c r="L182" s="51"/>
      <c r="M182" s="48"/>
      <c r="N182" s="48"/>
      <c r="O182" s="48"/>
      <c r="P182" s="51"/>
      <c r="Q182" s="48"/>
      <c r="R182" s="48"/>
      <c r="S182" s="48"/>
      <c r="T182" s="48"/>
      <c r="U182" s="48"/>
      <c r="V182" s="54">
        <f>(V181+X181+Y181+AA181+AC181+AD181+AE181)/7</f>
        <v>2.8154761904761907</v>
      </c>
      <c r="W182" s="48"/>
      <c r="X182" s="51"/>
      <c r="Y182" s="51"/>
      <c r="Z182" s="48"/>
      <c r="AA182" s="50"/>
      <c r="AB182" s="48"/>
      <c r="AC182" s="50"/>
      <c r="AD182" s="51"/>
      <c r="AE182" s="51"/>
      <c r="AF182" s="54">
        <f>(AF181+AH181+AK181+AN181)/4</f>
        <v>3.7090773809523814</v>
      </c>
      <c r="AG182" s="48"/>
      <c r="AH182" s="51"/>
      <c r="AI182" s="48"/>
      <c r="AJ182" s="48"/>
      <c r="AK182" s="51"/>
      <c r="AL182" s="48"/>
      <c r="AM182" s="48"/>
      <c r="AN182" s="51"/>
      <c r="AO182" s="48"/>
      <c r="AP182" s="48"/>
    </row>
    <row r="183" spans="1:42" x14ac:dyDescent="0.25">
      <c r="A183" s="45"/>
      <c r="B183" s="45"/>
      <c r="C183" s="45"/>
      <c r="D183" s="45"/>
      <c r="E183" s="46"/>
      <c r="F183" s="49"/>
      <c r="G183" s="45"/>
      <c r="H183" s="50"/>
      <c r="I183" s="53"/>
      <c r="J183" s="53"/>
      <c r="K183" s="53"/>
      <c r="L183" s="50"/>
      <c r="M183" s="53"/>
      <c r="N183" s="53"/>
      <c r="O183" s="53"/>
      <c r="P183" s="50"/>
      <c r="Q183" s="53"/>
      <c r="R183" s="52">
        <f>(R180+S180+T180+U180)/4</f>
        <v>3.7633928571428572</v>
      </c>
      <c r="S183" s="53"/>
      <c r="T183" s="53"/>
      <c r="U183" s="53"/>
      <c r="V183" s="50"/>
      <c r="W183" s="53"/>
      <c r="X183" s="50"/>
      <c r="Y183" s="50"/>
      <c r="Z183" s="53"/>
      <c r="AA183" s="50"/>
      <c r="AB183" s="53"/>
      <c r="AC183" s="50"/>
      <c r="AD183" s="50"/>
      <c r="AE183" s="50"/>
      <c r="AF183" s="50"/>
      <c r="AG183" s="53"/>
      <c r="AH183" s="50"/>
      <c r="AI183" s="53"/>
      <c r="AJ183" s="53"/>
      <c r="AK183" s="52">
        <f>(AK180+AL180+AM180)/3</f>
        <v>4.0099206349206353</v>
      </c>
      <c r="AL183" s="53"/>
      <c r="AM183" s="53"/>
      <c r="AN183" s="50"/>
      <c r="AO183" s="53"/>
      <c r="AP183" s="53"/>
    </row>
    <row r="184" spans="1:42" x14ac:dyDescent="0.25">
      <c r="A184" s="45"/>
      <c r="B184" s="45"/>
      <c r="C184" s="45"/>
      <c r="D184" s="45"/>
      <c r="E184" s="46"/>
      <c r="F184" s="49"/>
      <c r="G184" s="45"/>
      <c r="H184" s="15">
        <v>1</v>
      </c>
      <c r="I184" s="15">
        <v>2</v>
      </c>
      <c r="J184" s="15">
        <v>3</v>
      </c>
      <c r="K184" s="15">
        <v>4</v>
      </c>
      <c r="L184" s="15">
        <v>5</v>
      </c>
      <c r="M184" s="15">
        <v>6</v>
      </c>
      <c r="N184" s="15">
        <v>7</v>
      </c>
      <c r="O184" s="15">
        <v>8</v>
      </c>
      <c r="P184" s="15">
        <v>9</v>
      </c>
      <c r="Q184" s="15">
        <v>10</v>
      </c>
      <c r="R184" s="70">
        <v>11</v>
      </c>
      <c r="S184" s="15">
        <v>12</v>
      </c>
      <c r="T184" s="15">
        <v>13</v>
      </c>
      <c r="U184" s="15">
        <v>14</v>
      </c>
      <c r="V184" s="15">
        <v>15</v>
      </c>
      <c r="W184" s="15">
        <v>16</v>
      </c>
      <c r="X184" s="15">
        <v>17</v>
      </c>
      <c r="Y184" s="15">
        <v>18</v>
      </c>
      <c r="Z184" s="15">
        <v>19</v>
      </c>
      <c r="AA184" s="15">
        <v>20</v>
      </c>
      <c r="AB184" s="15">
        <v>21</v>
      </c>
      <c r="AC184" s="15">
        <v>22</v>
      </c>
      <c r="AD184" s="15">
        <v>23</v>
      </c>
      <c r="AE184" s="15">
        <v>24</v>
      </c>
      <c r="AF184" s="15">
        <v>25</v>
      </c>
      <c r="AG184" s="15">
        <v>26</v>
      </c>
      <c r="AH184" s="15">
        <v>27</v>
      </c>
      <c r="AI184" s="15">
        <v>28</v>
      </c>
      <c r="AJ184" s="15">
        <v>29</v>
      </c>
      <c r="AK184" s="15">
        <v>30</v>
      </c>
      <c r="AL184" s="15">
        <v>31</v>
      </c>
      <c r="AM184" s="15">
        <v>32</v>
      </c>
      <c r="AN184" s="15">
        <v>33</v>
      </c>
      <c r="AO184" s="15">
        <v>34</v>
      </c>
      <c r="AP184" s="15">
        <v>35</v>
      </c>
    </row>
    <row r="185" spans="1:42" x14ac:dyDescent="0.25">
      <c r="E185" s="35" t="s">
        <v>150</v>
      </c>
      <c r="F185">
        <f>COUNTIF(F4:F171,"L")</f>
        <v>78</v>
      </c>
    </row>
    <row r="186" spans="1:42" x14ac:dyDescent="0.25">
      <c r="E186" s="35" t="s">
        <v>149</v>
      </c>
      <c r="F186">
        <f>COUNTIF(F4:F171,"P")</f>
        <v>90</v>
      </c>
    </row>
    <row r="187" spans="1:42" x14ac:dyDescent="0.25">
      <c r="E187" s="41" t="s">
        <v>175</v>
      </c>
      <c r="H187" t="s">
        <v>193</v>
      </c>
    </row>
    <row r="188" spans="1:42" x14ac:dyDescent="0.25">
      <c r="C188" s="4" t="s">
        <v>194</v>
      </c>
      <c r="E188" t="s">
        <v>190</v>
      </c>
      <c r="F188">
        <v>26</v>
      </c>
      <c r="G188">
        <v>26</v>
      </c>
    </row>
    <row r="189" spans="1:42" x14ac:dyDescent="0.25">
      <c r="C189" t="s">
        <v>107</v>
      </c>
      <c r="D189">
        <v>87</v>
      </c>
      <c r="E189" t="s">
        <v>191</v>
      </c>
      <c r="F189">
        <v>35</v>
      </c>
      <c r="G189">
        <v>35</v>
      </c>
    </row>
    <row r="190" spans="1:42" x14ac:dyDescent="0.25">
      <c r="C190" t="s">
        <v>103</v>
      </c>
      <c r="D190">
        <f>COUNTIF(C4:C171,"Kepala Bagian")</f>
        <v>13</v>
      </c>
      <c r="E190" t="s">
        <v>141</v>
      </c>
      <c r="F190">
        <f>COUNTIF(E4:E171, "3 Tahun")</f>
        <v>44</v>
      </c>
    </row>
    <row r="191" spans="1:42" x14ac:dyDescent="0.25">
      <c r="C191" t="s">
        <v>97</v>
      </c>
      <c r="D191">
        <f>COUNTIF(C4:C171,"Supervisor")</f>
        <v>34</v>
      </c>
      <c r="E191" t="s">
        <v>100</v>
      </c>
      <c r="F191">
        <f>COUNTIF(E4:E171,"4 Tahun")</f>
        <v>35</v>
      </c>
      <c r="G191">
        <f>SUM(F190:F192)</f>
        <v>107</v>
      </c>
    </row>
    <row r="192" spans="1:42" x14ac:dyDescent="0.25">
      <c r="C192" t="s">
        <v>157</v>
      </c>
      <c r="D192">
        <f>COUNTIF(C4:C171,"Ass Manager")</f>
        <v>26</v>
      </c>
      <c r="E192" t="s">
        <v>184</v>
      </c>
      <c r="F192">
        <f>COUNTIF(E4:E171,"5 Tahun")</f>
        <v>28</v>
      </c>
    </row>
    <row r="193" spans="3:6" x14ac:dyDescent="0.25">
      <c r="C193" t="s">
        <v>152</v>
      </c>
      <c r="D193">
        <f>COUNTIF(C4:C171,"Direktur")</f>
        <v>1</v>
      </c>
      <c r="E193" t="s">
        <v>180</v>
      </c>
      <c r="F193">
        <f>SUM(F188:F192)</f>
        <v>168</v>
      </c>
    </row>
    <row r="194" spans="3:6" x14ac:dyDescent="0.25">
      <c r="C194" t="s">
        <v>125</v>
      </c>
      <c r="D194">
        <v>1</v>
      </c>
      <c r="E194" t="s">
        <v>192</v>
      </c>
    </row>
    <row r="195" spans="3:6" x14ac:dyDescent="0.25">
      <c r="C195" t="s">
        <v>166</v>
      </c>
      <c r="D195">
        <v>3</v>
      </c>
    </row>
    <row r="196" spans="3:6" x14ac:dyDescent="0.25">
      <c r="C196" t="s">
        <v>112</v>
      </c>
      <c r="D196">
        <f>COUNTIF(C4:C171,"Kepala Seksi")</f>
        <v>1</v>
      </c>
    </row>
    <row r="197" spans="3:6" x14ac:dyDescent="0.25">
      <c r="C197" t="s">
        <v>197</v>
      </c>
      <c r="D197">
        <v>1</v>
      </c>
    </row>
    <row r="198" spans="3:6" x14ac:dyDescent="0.25">
      <c r="C198" t="s">
        <v>135</v>
      </c>
      <c r="D198">
        <v>1</v>
      </c>
    </row>
    <row r="201" spans="3:6" x14ac:dyDescent="0.25">
      <c r="D201">
        <f>SUM(D189:D198)</f>
        <v>168</v>
      </c>
    </row>
    <row r="203" spans="3:6" x14ac:dyDescent="0.25">
      <c r="C203" t="s">
        <v>205</v>
      </c>
      <c r="D203" t="s">
        <v>206</v>
      </c>
      <c r="E203">
        <f>COUNTIF(D4:D171,"keuangan")</f>
        <v>2</v>
      </c>
    </row>
    <row r="204" spans="3:6" x14ac:dyDescent="0.25">
      <c r="D204" t="s">
        <v>212</v>
      </c>
      <c r="E204">
        <v>4</v>
      </c>
    </row>
    <row r="205" spans="3:6" x14ac:dyDescent="0.25">
      <c r="D205" t="s">
        <v>218</v>
      </c>
      <c r="E205">
        <v>30</v>
      </c>
    </row>
    <row r="206" spans="3:6" x14ac:dyDescent="0.25">
      <c r="D206" t="s">
        <v>140</v>
      </c>
      <c r="E206">
        <f>COUNTIF(D4:D185,"Regulatory Affairs")</f>
        <v>11</v>
      </c>
    </row>
    <row r="207" spans="3:6" x14ac:dyDescent="0.25">
      <c r="D207" t="s">
        <v>219</v>
      </c>
      <c r="E207">
        <v>23</v>
      </c>
    </row>
    <row r="208" spans="3:6" x14ac:dyDescent="0.25">
      <c r="D208" t="s">
        <v>221</v>
      </c>
      <c r="E208">
        <v>22</v>
      </c>
    </row>
    <row r="209" spans="4:5" x14ac:dyDescent="0.25">
      <c r="D209" t="s">
        <v>117</v>
      </c>
      <c r="E209">
        <f>COUNTIF(D4:D185,"Quality Assurance")</f>
        <v>2</v>
      </c>
    </row>
    <row r="210" spans="4:5" x14ac:dyDescent="0.25">
      <c r="D210" t="s">
        <v>204</v>
      </c>
      <c r="E210">
        <f>COUNTIF(D4:D185,"Quality System")</f>
        <v>2</v>
      </c>
    </row>
    <row r="211" spans="4:5" x14ac:dyDescent="0.25">
      <c r="D211" t="s">
        <v>96</v>
      </c>
      <c r="E211">
        <v>19</v>
      </c>
    </row>
    <row r="212" spans="4:5" x14ac:dyDescent="0.25">
      <c r="D212" t="s">
        <v>118</v>
      </c>
      <c r="E212">
        <f>COUNTIF(D4:D185,"Quality Control")</f>
        <v>1</v>
      </c>
    </row>
    <row r="213" spans="4:5" x14ac:dyDescent="0.25">
      <c r="D213" t="s">
        <v>127</v>
      </c>
      <c r="E213">
        <f>COUNTIF(D4:D185,"QC")</f>
        <v>15</v>
      </c>
    </row>
    <row r="214" spans="4:5" x14ac:dyDescent="0.25">
      <c r="D214" t="s">
        <v>213</v>
      </c>
      <c r="E214">
        <v>1</v>
      </c>
    </row>
    <row r="215" spans="4:5" x14ac:dyDescent="0.25">
      <c r="D215" t="s">
        <v>120</v>
      </c>
      <c r="E215">
        <v>5</v>
      </c>
    </row>
    <row r="216" spans="4:5" x14ac:dyDescent="0.25">
      <c r="D216" t="s">
        <v>133</v>
      </c>
      <c r="E216">
        <v>2</v>
      </c>
    </row>
    <row r="217" spans="4:5" x14ac:dyDescent="0.25">
      <c r="D217" t="s">
        <v>129</v>
      </c>
      <c r="E217">
        <f>COUNTIF(D4:D185,"validasi")</f>
        <v>4</v>
      </c>
    </row>
    <row r="218" spans="4:5" x14ac:dyDescent="0.25">
      <c r="D218" t="s">
        <v>214</v>
      </c>
      <c r="E218">
        <v>2</v>
      </c>
    </row>
    <row r="219" spans="4:5" x14ac:dyDescent="0.25">
      <c r="D219" t="s">
        <v>170</v>
      </c>
      <c r="E219">
        <v>5</v>
      </c>
    </row>
    <row r="220" spans="4:5" x14ac:dyDescent="0.25">
      <c r="D220" t="s">
        <v>208</v>
      </c>
      <c r="E220">
        <f>COUNTIF(D4:D185,"project management")</f>
        <v>3</v>
      </c>
    </row>
    <row r="221" spans="4:5" x14ac:dyDescent="0.25">
      <c r="D221" t="s">
        <v>215</v>
      </c>
      <c r="E221">
        <v>1</v>
      </c>
    </row>
    <row r="222" spans="4:5" x14ac:dyDescent="0.25">
      <c r="D222" t="s">
        <v>216</v>
      </c>
      <c r="E222">
        <v>3</v>
      </c>
    </row>
    <row r="223" spans="4:5" x14ac:dyDescent="0.25">
      <c r="D223" t="s">
        <v>217</v>
      </c>
      <c r="E223">
        <v>9</v>
      </c>
    </row>
    <row r="224" spans="4:5" x14ac:dyDescent="0.25">
      <c r="D224" t="s">
        <v>220</v>
      </c>
      <c r="E224">
        <v>1</v>
      </c>
    </row>
    <row r="225" spans="4:5" x14ac:dyDescent="0.25">
      <c r="D225" t="s">
        <v>222</v>
      </c>
      <c r="E225">
        <v>1</v>
      </c>
    </row>
    <row r="226" spans="4:5" x14ac:dyDescent="0.25">
      <c r="E226">
        <f>SUM(E203:E225)</f>
        <v>168</v>
      </c>
    </row>
  </sheetData>
  <mergeCells count="14">
    <mergeCell ref="AF2:AG2"/>
    <mergeCell ref="AH2:AJ2"/>
    <mergeCell ref="AK2:AM2"/>
    <mergeCell ref="AN2:AP2"/>
    <mergeCell ref="H1:U1"/>
    <mergeCell ref="V1:AE1"/>
    <mergeCell ref="AF1:AP1"/>
    <mergeCell ref="H2:K2"/>
    <mergeCell ref="L2:O2"/>
    <mergeCell ref="P2:Q2"/>
    <mergeCell ref="R2:U2"/>
    <mergeCell ref="V2:W2"/>
    <mergeCell ref="Y2:Z2"/>
    <mergeCell ref="AA2:AB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workbookViewId="0">
      <selection activeCell="D16" sqref="D16"/>
    </sheetView>
  </sheetViews>
  <sheetFormatPr defaultRowHeight="15" x14ac:dyDescent="0.25"/>
  <cols>
    <col min="2" max="2" width="8.42578125" bestFit="1" customWidth="1"/>
    <col min="3" max="3" width="30.28515625" bestFit="1" customWidth="1"/>
    <col min="4" max="4" width="25" bestFit="1" customWidth="1"/>
  </cols>
  <sheetData>
    <row r="1" spans="2:4" x14ac:dyDescent="0.25">
      <c r="B1" s="2" t="s">
        <v>230</v>
      </c>
      <c r="C1" s="2" t="s">
        <v>231</v>
      </c>
      <c r="D1" s="4" t="s">
        <v>232</v>
      </c>
    </row>
    <row r="2" spans="2:4" x14ac:dyDescent="0.25">
      <c r="B2" s="2" t="s">
        <v>233</v>
      </c>
      <c r="C2" s="2" t="s">
        <v>234</v>
      </c>
    </row>
    <row r="3" spans="2:4" x14ac:dyDescent="0.25">
      <c r="B3" s="2" t="s">
        <v>235</v>
      </c>
      <c r="C3" s="2" t="s">
        <v>236</v>
      </c>
    </row>
    <row r="4" spans="2:4" x14ac:dyDescent="0.25">
      <c r="B4" s="2" t="s">
        <v>344</v>
      </c>
      <c r="C4" s="2" t="s">
        <v>237</v>
      </c>
    </row>
    <row r="5" spans="2:4" x14ac:dyDescent="0.25">
      <c r="B5" s="43" t="s">
        <v>345</v>
      </c>
      <c r="C5" s="43" t="s">
        <v>238</v>
      </c>
      <c r="D5" s="4" t="s">
        <v>239</v>
      </c>
    </row>
    <row r="6" spans="2:4" x14ac:dyDescent="0.25">
      <c r="B6" s="43" t="s">
        <v>326</v>
      </c>
      <c r="C6" s="43" t="s">
        <v>368</v>
      </c>
    </row>
    <row r="7" spans="2:4" x14ac:dyDescent="0.25">
      <c r="B7" s="43" t="s">
        <v>240</v>
      </c>
      <c r="C7" s="43" t="s">
        <v>241</v>
      </c>
    </row>
    <row r="8" spans="2:4" x14ac:dyDescent="0.25">
      <c r="B8" s="43" t="s">
        <v>242</v>
      </c>
      <c r="C8" s="43" t="s">
        <v>243</v>
      </c>
    </row>
    <row r="9" spans="2:4" x14ac:dyDescent="0.25">
      <c r="B9" s="43" t="s">
        <v>244</v>
      </c>
      <c r="C9" s="43" t="s">
        <v>369</v>
      </c>
    </row>
    <row r="10" spans="2:4" x14ac:dyDescent="0.25">
      <c r="B10" s="43" t="s">
        <v>245</v>
      </c>
      <c r="C10" s="43" t="s">
        <v>247</v>
      </c>
    </row>
    <row r="11" spans="2:4" x14ac:dyDescent="0.25">
      <c r="B11" s="43" t="s">
        <v>246</v>
      </c>
      <c r="C11" s="43" t="s">
        <v>370</v>
      </c>
    </row>
    <row r="12" spans="2:4" x14ac:dyDescent="0.25">
      <c r="B12" s="44" t="s">
        <v>346</v>
      </c>
      <c r="C12" s="44" t="s">
        <v>248</v>
      </c>
      <c r="D12" s="4" t="s">
        <v>249</v>
      </c>
    </row>
    <row r="13" spans="2:4" x14ac:dyDescent="0.25">
      <c r="B13" s="44" t="s">
        <v>348</v>
      </c>
      <c r="C13" s="44" t="s">
        <v>250</v>
      </c>
    </row>
    <row r="14" spans="2:4" x14ac:dyDescent="0.25">
      <c r="B14" s="44" t="s">
        <v>349</v>
      </c>
      <c r="C14" s="44" t="s">
        <v>251</v>
      </c>
    </row>
    <row r="15" spans="2:4" x14ac:dyDescent="0.25">
      <c r="B15" s="44" t="s">
        <v>350</v>
      </c>
      <c r="C15" s="44" t="s">
        <v>252</v>
      </c>
    </row>
    <row r="17" spans="2:2" x14ac:dyDescent="0.25">
      <c r="B17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25" workbookViewId="0">
      <selection activeCell="H22" sqref="H22"/>
    </sheetView>
  </sheetViews>
  <sheetFormatPr defaultRowHeight="15" x14ac:dyDescent="0.25"/>
  <cols>
    <col min="1" max="1" width="22.7109375" customWidth="1"/>
    <col min="2" max="2" width="9.140625" customWidth="1"/>
    <col min="4" max="4" width="12.140625" customWidth="1"/>
    <col min="7" max="7" width="17.28515625" customWidth="1"/>
  </cols>
  <sheetData>
    <row r="1" spans="1:9" x14ac:dyDescent="0.25">
      <c r="A1" s="4" t="s">
        <v>172</v>
      </c>
      <c r="C1" t="s">
        <v>193</v>
      </c>
      <c r="G1" s="4" t="s">
        <v>175</v>
      </c>
      <c r="I1" t="s">
        <v>193</v>
      </c>
    </row>
    <row r="2" spans="1:9" x14ac:dyDescent="0.25">
      <c r="A2" s="14" t="s">
        <v>173</v>
      </c>
      <c r="B2" s="14">
        <v>78</v>
      </c>
      <c r="C2" s="40">
        <f>B2/B4*100</f>
        <v>46.428571428571431</v>
      </c>
      <c r="G2" t="s">
        <v>176</v>
      </c>
      <c r="H2">
        <v>26</v>
      </c>
      <c r="I2" s="40">
        <f>H2/H5*100</f>
        <v>15.476190476190476</v>
      </c>
    </row>
    <row r="3" spans="1:9" x14ac:dyDescent="0.25">
      <c r="A3" s="14" t="s">
        <v>174</v>
      </c>
      <c r="B3" s="14">
        <v>90</v>
      </c>
      <c r="C3" s="40">
        <f>B3/B4*100</f>
        <v>53.571428571428569</v>
      </c>
      <c r="G3" s="36" t="s">
        <v>177</v>
      </c>
      <c r="H3">
        <v>107</v>
      </c>
      <c r="I3" s="40">
        <f>H3/H5*100</f>
        <v>63.69047619047619</v>
      </c>
    </row>
    <row r="4" spans="1:9" x14ac:dyDescent="0.25">
      <c r="B4">
        <f>SUM(B2:B3)</f>
        <v>168</v>
      </c>
      <c r="C4">
        <v>100</v>
      </c>
      <c r="G4" t="s">
        <v>178</v>
      </c>
      <c r="H4">
        <v>35</v>
      </c>
      <c r="I4" s="40">
        <f>H4/H5*100</f>
        <v>20.833333333333336</v>
      </c>
    </row>
    <row r="5" spans="1:9" x14ac:dyDescent="0.25">
      <c r="H5" s="4">
        <v>168</v>
      </c>
      <c r="I5" s="4">
        <f>SUM(I2:I4)</f>
        <v>100</v>
      </c>
    </row>
    <row r="6" spans="1:9" x14ac:dyDescent="0.25">
      <c r="G6" t="s">
        <v>102</v>
      </c>
      <c r="H6">
        <v>44</v>
      </c>
    </row>
    <row r="7" spans="1:9" x14ac:dyDescent="0.25">
      <c r="H7">
        <v>35</v>
      </c>
    </row>
    <row r="8" spans="1:9" x14ac:dyDescent="0.25">
      <c r="H8">
        <v>28</v>
      </c>
    </row>
    <row r="21" spans="1:8" x14ac:dyDescent="0.25">
      <c r="A21" s="4" t="s">
        <v>194</v>
      </c>
      <c r="C21" t="s">
        <v>193</v>
      </c>
    </row>
    <row r="22" spans="1:8" x14ac:dyDescent="0.25">
      <c r="A22" t="s">
        <v>107</v>
      </c>
      <c r="B22">
        <v>87</v>
      </c>
      <c r="C22" s="40">
        <f>B22/B32*100</f>
        <v>51.785714285714292</v>
      </c>
      <c r="D22" t="s">
        <v>200</v>
      </c>
      <c r="F22" s="40">
        <f>C22+C23</f>
        <v>59.523809523809533</v>
      </c>
      <c r="G22" t="s">
        <v>201</v>
      </c>
      <c r="H22" s="40">
        <f>SUM(F22:F23)</f>
        <v>62.503809523809529</v>
      </c>
    </row>
    <row r="23" spans="1:8" x14ac:dyDescent="0.25">
      <c r="A23" t="s">
        <v>103</v>
      </c>
      <c r="B23">
        <v>13</v>
      </c>
      <c r="C23" s="40">
        <f>B23/B32*100</f>
        <v>7.7380952380952381</v>
      </c>
      <c r="D23" t="s">
        <v>198</v>
      </c>
      <c r="F23" s="40">
        <v>2.98</v>
      </c>
      <c r="G23" t="s">
        <v>203</v>
      </c>
    </row>
    <row r="24" spans="1:8" x14ac:dyDescent="0.25">
      <c r="A24" t="s">
        <v>97</v>
      </c>
      <c r="B24">
        <v>34</v>
      </c>
      <c r="C24" s="40">
        <v>20.23</v>
      </c>
      <c r="D24" t="s">
        <v>199</v>
      </c>
      <c r="F24" s="40">
        <v>36.31</v>
      </c>
      <c r="G24" t="s">
        <v>202</v>
      </c>
    </row>
    <row r="25" spans="1:8" x14ac:dyDescent="0.25">
      <c r="A25" t="s">
        <v>157</v>
      </c>
      <c r="B25">
        <v>26</v>
      </c>
      <c r="C25" s="40">
        <f>B25/B32*100</f>
        <v>15.476190476190476</v>
      </c>
      <c r="E25" t="s">
        <v>180</v>
      </c>
      <c r="F25" s="42">
        <f>SUM(F22:F24)</f>
        <v>98.813809523809539</v>
      </c>
    </row>
    <row r="26" spans="1:8" x14ac:dyDescent="0.25">
      <c r="A26" t="s">
        <v>152</v>
      </c>
      <c r="B26">
        <v>1</v>
      </c>
      <c r="C26" s="40">
        <f>B26/B32*100</f>
        <v>0.59523809523809523</v>
      </c>
    </row>
    <row r="27" spans="1:8" x14ac:dyDescent="0.25">
      <c r="A27" t="s">
        <v>125</v>
      </c>
      <c r="B27">
        <v>1</v>
      </c>
      <c r="C27" s="40">
        <f>B27/B32*100</f>
        <v>0.59523809523809523</v>
      </c>
    </row>
    <row r="28" spans="1:8" x14ac:dyDescent="0.25">
      <c r="A28" t="s">
        <v>166</v>
      </c>
      <c r="B28">
        <v>3</v>
      </c>
      <c r="C28" s="40">
        <f>B28/B32*100</f>
        <v>1.7857142857142856</v>
      </c>
    </row>
    <row r="29" spans="1:8" x14ac:dyDescent="0.25">
      <c r="A29" t="s">
        <v>112</v>
      </c>
      <c r="B29">
        <v>1</v>
      </c>
      <c r="C29" s="40">
        <f>B29/B32*100</f>
        <v>0.59523809523809523</v>
      </c>
    </row>
    <row r="30" spans="1:8" x14ac:dyDescent="0.25">
      <c r="A30" t="s">
        <v>197</v>
      </c>
      <c r="B30">
        <v>1</v>
      </c>
      <c r="C30">
        <v>0.6</v>
      </c>
    </row>
    <row r="31" spans="1:8" x14ac:dyDescent="0.25">
      <c r="A31" t="s">
        <v>135</v>
      </c>
      <c r="B31">
        <v>1</v>
      </c>
      <c r="C31">
        <v>0.6</v>
      </c>
    </row>
    <row r="32" spans="1:8" x14ac:dyDescent="0.25">
      <c r="A32" s="4" t="s">
        <v>180</v>
      </c>
      <c r="B32">
        <f>SUM(B22:B31)</f>
        <v>168</v>
      </c>
      <c r="C32" s="40">
        <f>SUM(C22:C31)</f>
        <v>100.0014285714286</v>
      </c>
    </row>
    <row r="41" spans="1:6" x14ac:dyDescent="0.25">
      <c r="A41" s="4" t="s">
        <v>205</v>
      </c>
    </row>
    <row r="42" spans="1:6" x14ac:dyDescent="0.25">
      <c r="A42" t="s">
        <v>206</v>
      </c>
      <c r="B42">
        <v>2</v>
      </c>
      <c r="D42" t="s">
        <v>224</v>
      </c>
      <c r="E42">
        <v>20</v>
      </c>
      <c r="F42" s="40">
        <f>E42/E46*100</f>
        <v>11.904761904761903</v>
      </c>
    </row>
    <row r="43" spans="1:6" x14ac:dyDescent="0.25">
      <c r="A43" t="s">
        <v>212</v>
      </c>
      <c r="B43">
        <v>4</v>
      </c>
      <c r="D43" t="s">
        <v>225</v>
      </c>
      <c r="E43">
        <v>4</v>
      </c>
      <c r="F43" s="40">
        <f>E43/E46*100</f>
        <v>2.3809523809523809</v>
      </c>
    </row>
    <row r="44" spans="1:6" x14ac:dyDescent="0.25">
      <c r="A44" s="3" t="s">
        <v>228</v>
      </c>
      <c r="B44">
        <v>30</v>
      </c>
      <c r="D44" t="s">
        <v>124</v>
      </c>
      <c r="E44">
        <f>B47+B45</f>
        <v>33</v>
      </c>
      <c r="F44" s="40">
        <f>E44/E46*100</f>
        <v>19.642857142857142</v>
      </c>
    </row>
    <row r="45" spans="1:6" x14ac:dyDescent="0.25">
      <c r="A45" t="s">
        <v>140</v>
      </c>
      <c r="B45">
        <v>11</v>
      </c>
      <c r="D45" t="s">
        <v>226</v>
      </c>
      <c r="E45">
        <f>168-E42-E43-E44</f>
        <v>111</v>
      </c>
      <c r="F45" s="40">
        <f>E45/E46*100</f>
        <v>66.071428571428569</v>
      </c>
    </row>
    <row r="46" spans="1:6" x14ac:dyDescent="0.25">
      <c r="A46" t="s">
        <v>219</v>
      </c>
      <c r="B46">
        <v>23</v>
      </c>
      <c r="E46">
        <f>SUM(E42:E45)</f>
        <v>168</v>
      </c>
      <c r="F46" s="40">
        <f>SUM(F42:F45)</f>
        <v>100</v>
      </c>
    </row>
    <row r="47" spans="1:6" x14ac:dyDescent="0.25">
      <c r="A47" t="s">
        <v>229</v>
      </c>
      <c r="B47">
        <v>22</v>
      </c>
    </row>
    <row r="48" spans="1:6" x14ac:dyDescent="0.25">
      <c r="A48" t="s">
        <v>117</v>
      </c>
      <c r="B48">
        <v>23</v>
      </c>
    </row>
    <row r="49" spans="1:2" x14ac:dyDescent="0.25">
      <c r="A49" t="s">
        <v>118</v>
      </c>
      <c r="B49">
        <v>16</v>
      </c>
    </row>
    <row r="50" spans="1:2" x14ac:dyDescent="0.25">
      <c r="A50" t="s">
        <v>213</v>
      </c>
      <c r="B50">
        <v>1</v>
      </c>
    </row>
    <row r="51" spans="1:2" x14ac:dyDescent="0.25">
      <c r="A51" t="s">
        <v>227</v>
      </c>
      <c r="B51">
        <v>5</v>
      </c>
    </row>
    <row r="52" spans="1:2" x14ac:dyDescent="0.25">
      <c r="A52" t="s">
        <v>133</v>
      </c>
      <c r="B52">
        <v>2</v>
      </c>
    </row>
    <row r="53" spans="1:2" x14ac:dyDescent="0.25">
      <c r="A53" t="s">
        <v>129</v>
      </c>
      <c r="B53">
        <v>4</v>
      </c>
    </row>
    <row r="54" spans="1:2" x14ac:dyDescent="0.25">
      <c r="A54" t="s">
        <v>214</v>
      </c>
      <c r="B54">
        <v>2</v>
      </c>
    </row>
    <row r="55" spans="1:2" x14ac:dyDescent="0.25">
      <c r="A55" t="s">
        <v>170</v>
      </c>
      <c r="B55">
        <v>5</v>
      </c>
    </row>
    <row r="56" spans="1:2" x14ac:dyDescent="0.25">
      <c r="A56" t="s">
        <v>208</v>
      </c>
      <c r="B56">
        <v>3</v>
      </c>
    </row>
    <row r="57" spans="1:2" x14ac:dyDescent="0.25">
      <c r="A57" t="s">
        <v>215</v>
      </c>
      <c r="B57">
        <v>1</v>
      </c>
    </row>
    <row r="58" spans="1:2" x14ac:dyDescent="0.25">
      <c r="A58" t="s">
        <v>216</v>
      </c>
      <c r="B58">
        <v>3</v>
      </c>
    </row>
    <row r="59" spans="1:2" x14ac:dyDescent="0.25">
      <c r="A59" t="s">
        <v>217</v>
      </c>
      <c r="B59">
        <v>9</v>
      </c>
    </row>
    <row r="60" spans="1:2" x14ac:dyDescent="0.25">
      <c r="A60" t="s">
        <v>220</v>
      </c>
      <c r="B60">
        <v>1</v>
      </c>
    </row>
    <row r="61" spans="1:2" x14ac:dyDescent="0.25">
      <c r="A61" t="s">
        <v>222</v>
      </c>
      <c r="B61">
        <v>1</v>
      </c>
    </row>
    <row r="62" spans="1:2" x14ac:dyDescent="0.25">
      <c r="A62" s="4" t="s">
        <v>223</v>
      </c>
      <c r="B62">
        <f>SUM(B42:B61)</f>
        <v>168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G22" sqref="G22"/>
    </sheetView>
  </sheetViews>
  <sheetFormatPr defaultRowHeight="15" x14ac:dyDescent="0.25"/>
  <cols>
    <col min="2" max="2" width="16.42578125" customWidth="1"/>
    <col min="3" max="3" width="20.28515625" customWidth="1"/>
    <col min="4" max="4" width="18.7109375" customWidth="1"/>
  </cols>
  <sheetData>
    <row r="1" spans="1:4" ht="32.25" thickBot="1" x14ac:dyDescent="0.3">
      <c r="A1" s="5" t="s">
        <v>0</v>
      </c>
      <c r="B1" s="5" t="s">
        <v>45</v>
      </c>
      <c r="C1" s="5" t="s">
        <v>46</v>
      </c>
      <c r="D1" s="5" t="s">
        <v>57</v>
      </c>
    </row>
    <row r="2" spans="1:4" ht="17.25" thickTop="1" thickBot="1" x14ac:dyDescent="0.3">
      <c r="A2" s="6">
        <v>1</v>
      </c>
      <c r="B2" s="7" t="s">
        <v>12</v>
      </c>
      <c r="C2" s="7" t="s">
        <v>37</v>
      </c>
      <c r="D2" s="8">
        <v>0.21229999999999999</v>
      </c>
    </row>
    <row r="3" spans="1:4" ht="16.5" thickBot="1" x14ac:dyDescent="0.3">
      <c r="A3" s="9">
        <v>2</v>
      </c>
      <c r="B3" s="10" t="s">
        <v>13</v>
      </c>
      <c r="C3" s="10" t="s">
        <v>38</v>
      </c>
      <c r="D3" s="11">
        <v>0.11559999999999999</v>
      </c>
    </row>
    <row r="4" spans="1:4" ht="16.5" thickBot="1" x14ac:dyDescent="0.3">
      <c r="A4" s="9">
        <v>3</v>
      </c>
      <c r="B4" s="12" t="s">
        <v>18</v>
      </c>
      <c r="C4" s="12" t="s">
        <v>39</v>
      </c>
      <c r="D4" s="13">
        <v>9.7500000000000003E-2</v>
      </c>
    </row>
    <row r="5" spans="1:4" ht="16.5" thickBot="1" x14ac:dyDescent="0.3">
      <c r="A5" s="9">
        <v>4</v>
      </c>
      <c r="B5" s="10" t="s">
        <v>21</v>
      </c>
      <c r="C5" s="10" t="s">
        <v>40</v>
      </c>
      <c r="D5" s="11">
        <v>9.4799999999999995E-2</v>
      </c>
    </row>
    <row r="6" spans="1:4" ht="16.5" thickBot="1" x14ac:dyDescent="0.3">
      <c r="A6" s="9">
        <v>5</v>
      </c>
      <c r="B6" s="12" t="s">
        <v>9</v>
      </c>
      <c r="C6" s="12" t="s">
        <v>41</v>
      </c>
      <c r="D6" s="13">
        <v>8.7099999999999997E-2</v>
      </c>
    </row>
    <row r="7" spans="1:4" ht="16.5" thickBot="1" x14ac:dyDescent="0.3">
      <c r="A7" s="9">
        <v>6</v>
      </c>
      <c r="B7" s="10" t="s">
        <v>24</v>
      </c>
      <c r="C7" s="10" t="s">
        <v>42</v>
      </c>
      <c r="D7" s="11">
        <v>6.7799999999999999E-2</v>
      </c>
    </row>
    <row r="8" spans="1:4" ht="48" thickBot="1" x14ac:dyDescent="0.3">
      <c r="A8" s="9">
        <v>7</v>
      </c>
      <c r="B8" s="12" t="s">
        <v>58</v>
      </c>
      <c r="C8" s="12" t="s">
        <v>59</v>
      </c>
      <c r="D8" s="13">
        <v>4.07E-2</v>
      </c>
    </row>
    <row r="9" spans="1:4" ht="16.5" thickBot="1" x14ac:dyDescent="0.3">
      <c r="A9" s="9">
        <v>8</v>
      </c>
      <c r="B9" s="10" t="s">
        <v>60</v>
      </c>
      <c r="C9" s="10" t="s">
        <v>61</v>
      </c>
      <c r="D9" s="11">
        <v>3.73E-2</v>
      </c>
    </row>
    <row r="10" spans="1:4" ht="16.5" thickBot="1" x14ac:dyDescent="0.3">
      <c r="A10" s="9">
        <v>9</v>
      </c>
      <c r="B10" s="12" t="s">
        <v>23</v>
      </c>
      <c r="C10" s="12" t="s">
        <v>43</v>
      </c>
      <c r="D10" s="13">
        <v>3.04E-2</v>
      </c>
    </row>
    <row r="11" spans="1:4" ht="16.5" thickBot="1" x14ac:dyDescent="0.3">
      <c r="A11" s="9">
        <v>10</v>
      </c>
      <c r="B11" s="10" t="s">
        <v>7</v>
      </c>
      <c r="C11" s="10" t="s">
        <v>44</v>
      </c>
      <c r="D11" s="11">
        <v>2.2499999999999999E-2</v>
      </c>
    </row>
    <row r="12" spans="1:4" ht="16.5" thickBot="1" x14ac:dyDescent="0.3">
      <c r="A12" s="9">
        <v>11</v>
      </c>
      <c r="B12" s="12" t="s">
        <v>62</v>
      </c>
      <c r="C12" s="12" t="s">
        <v>63</v>
      </c>
      <c r="D12" s="13">
        <v>1.9300000000000001E-2</v>
      </c>
    </row>
    <row r="13" spans="1:4" ht="16.5" thickBot="1" x14ac:dyDescent="0.3">
      <c r="A13" s="9">
        <v>12</v>
      </c>
      <c r="B13" s="10" t="s">
        <v>64</v>
      </c>
      <c r="C13" s="10" t="s">
        <v>65</v>
      </c>
      <c r="D13" s="11">
        <v>1.8800000000000001E-2</v>
      </c>
    </row>
    <row r="14" spans="1:4" ht="16.5" thickBot="1" x14ac:dyDescent="0.3">
      <c r="A14" s="9">
        <v>13</v>
      </c>
      <c r="B14" s="12" t="s">
        <v>66</v>
      </c>
      <c r="C14" s="12" t="s">
        <v>67</v>
      </c>
      <c r="D14" s="13">
        <v>1.3299999999999999E-2</v>
      </c>
    </row>
    <row r="15" spans="1:4" ht="32.25" thickBot="1" x14ac:dyDescent="0.3">
      <c r="A15" s="9">
        <v>14</v>
      </c>
      <c r="B15" s="10" t="s">
        <v>68</v>
      </c>
      <c r="C15" s="10" t="s">
        <v>69</v>
      </c>
      <c r="D15" s="11">
        <v>1.29E-2</v>
      </c>
    </row>
    <row r="16" spans="1:4" ht="16.5" thickBot="1" x14ac:dyDescent="0.3">
      <c r="A16" s="9">
        <v>15</v>
      </c>
      <c r="B16" s="12" t="s">
        <v>47</v>
      </c>
      <c r="C16" s="12" t="s">
        <v>48</v>
      </c>
      <c r="D16" s="13">
        <v>1.23E-2</v>
      </c>
    </row>
    <row r="17" spans="1:4" ht="16.5" thickBot="1" x14ac:dyDescent="0.3">
      <c r="A17" s="9">
        <v>16</v>
      </c>
      <c r="B17" s="10" t="s">
        <v>26</v>
      </c>
      <c r="C17" s="10" t="s">
        <v>49</v>
      </c>
      <c r="D17" s="11">
        <v>1.18E-2</v>
      </c>
    </row>
    <row r="18" spans="1:4" ht="32.25" thickBot="1" x14ac:dyDescent="0.3">
      <c r="A18" s="9">
        <v>17</v>
      </c>
      <c r="B18" s="12" t="s">
        <v>70</v>
      </c>
      <c r="C18" s="12" t="s">
        <v>71</v>
      </c>
      <c r="D18" s="13">
        <v>1.12E-2</v>
      </c>
    </row>
    <row r="19" spans="1:4" ht="16.5" thickBot="1" x14ac:dyDescent="0.3">
      <c r="A19" s="9">
        <v>18</v>
      </c>
      <c r="B19" s="10" t="s">
        <v>72</v>
      </c>
      <c r="C19" s="10" t="s">
        <v>73</v>
      </c>
      <c r="D19" s="11">
        <v>1.09E-2</v>
      </c>
    </row>
    <row r="20" spans="1:4" ht="16.5" thickBot="1" x14ac:dyDescent="0.3">
      <c r="A20" s="9">
        <v>19</v>
      </c>
      <c r="B20" s="12" t="s">
        <v>50</v>
      </c>
      <c r="C20" s="12" t="s">
        <v>51</v>
      </c>
      <c r="D20" s="13">
        <v>9.7999999999999997E-3</v>
      </c>
    </row>
    <row r="21" spans="1:4" ht="16.5" thickBot="1" x14ac:dyDescent="0.3">
      <c r="A21" s="9">
        <v>20</v>
      </c>
      <c r="B21" s="10" t="s">
        <v>52</v>
      </c>
      <c r="C21" s="10" t="s">
        <v>53</v>
      </c>
      <c r="D21" s="11">
        <v>9.5999999999999992E-3</v>
      </c>
    </row>
    <row r="22" spans="1:4" ht="31.5" x14ac:dyDescent="0.25">
      <c r="B22" s="71" t="s">
        <v>382</v>
      </c>
      <c r="C22" s="71" t="s">
        <v>383</v>
      </c>
      <c r="D22" s="73">
        <v>6.4100000000000004E-2</v>
      </c>
    </row>
    <row r="23" spans="1:4" ht="15.75" x14ac:dyDescent="0.25">
      <c r="B23" s="72" t="s">
        <v>223</v>
      </c>
      <c r="C23" t="s">
        <v>384</v>
      </c>
      <c r="D23" s="73">
        <f>SUM(D2:D22)</f>
        <v>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9"/>
  <sheetViews>
    <sheetView workbookViewId="0">
      <selection activeCell="F19" sqref="F19"/>
    </sheetView>
  </sheetViews>
  <sheetFormatPr defaultRowHeight="15" x14ac:dyDescent="0.25"/>
  <cols>
    <col min="2" max="2" width="22.5703125" bestFit="1" customWidth="1"/>
    <col min="3" max="3" width="19.140625" bestFit="1" customWidth="1"/>
    <col min="4" max="4" width="15.85546875" bestFit="1" customWidth="1"/>
  </cols>
  <sheetData>
    <row r="4" spans="1:4" x14ac:dyDescent="0.25">
      <c r="B4" s="4" t="s">
        <v>45</v>
      </c>
      <c r="C4" s="4" t="s">
        <v>46</v>
      </c>
      <c r="D4" s="4" t="s">
        <v>55</v>
      </c>
    </row>
    <row r="5" spans="1:4" x14ac:dyDescent="0.25">
      <c r="A5">
        <v>1</v>
      </c>
      <c r="B5" t="s">
        <v>12</v>
      </c>
      <c r="C5" t="s">
        <v>37</v>
      </c>
      <c r="D5">
        <v>21.23</v>
      </c>
    </row>
    <row r="6" spans="1:4" x14ac:dyDescent="0.25">
      <c r="A6">
        <v>2</v>
      </c>
      <c r="B6" t="s">
        <v>13</v>
      </c>
      <c r="C6" t="s">
        <v>38</v>
      </c>
      <c r="D6">
        <v>11.56</v>
      </c>
    </row>
    <row r="7" spans="1:4" x14ac:dyDescent="0.25">
      <c r="A7">
        <v>3</v>
      </c>
      <c r="B7" t="s">
        <v>18</v>
      </c>
      <c r="C7" t="s">
        <v>39</v>
      </c>
      <c r="D7">
        <v>9.75</v>
      </c>
    </row>
    <row r="8" spans="1:4" x14ac:dyDescent="0.25">
      <c r="A8">
        <v>4</v>
      </c>
      <c r="B8" t="s">
        <v>21</v>
      </c>
      <c r="C8" t="s">
        <v>40</v>
      </c>
      <c r="D8">
        <v>9.48</v>
      </c>
    </row>
    <row r="9" spans="1:4" x14ac:dyDescent="0.25">
      <c r="A9">
        <v>5</v>
      </c>
      <c r="B9" t="s">
        <v>9</v>
      </c>
      <c r="C9" t="s">
        <v>41</v>
      </c>
      <c r="D9">
        <v>8.7100000000000009</v>
      </c>
    </row>
    <row r="10" spans="1:4" x14ac:dyDescent="0.25">
      <c r="A10">
        <v>6</v>
      </c>
      <c r="B10" t="s">
        <v>24</v>
      </c>
      <c r="C10" t="s">
        <v>42</v>
      </c>
      <c r="D10">
        <v>6.78</v>
      </c>
    </row>
    <row r="11" spans="1:4" x14ac:dyDescent="0.25">
      <c r="A11">
        <v>7</v>
      </c>
      <c r="B11" t="s">
        <v>23</v>
      </c>
      <c r="C11" t="s">
        <v>43</v>
      </c>
      <c r="D11">
        <v>3.04</v>
      </c>
    </row>
    <row r="12" spans="1:4" x14ac:dyDescent="0.25">
      <c r="A12">
        <v>8</v>
      </c>
      <c r="B12" t="s">
        <v>7</v>
      </c>
      <c r="C12" t="s">
        <v>44</v>
      </c>
      <c r="D12">
        <v>2.25</v>
      </c>
    </row>
    <row r="13" spans="1:4" x14ac:dyDescent="0.25">
      <c r="A13">
        <v>9</v>
      </c>
      <c r="B13" t="s">
        <v>47</v>
      </c>
      <c r="C13" t="s">
        <v>48</v>
      </c>
      <c r="D13">
        <v>1.23</v>
      </c>
    </row>
    <row r="14" spans="1:4" x14ac:dyDescent="0.25">
      <c r="A14">
        <v>10</v>
      </c>
      <c r="B14" t="s">
        <v>26</v>
      </c>
      <c r="C14" t="s">
        <v>49</v>
      </c>
      <c r="D14">
        <v>1.18</v>
      </c>
    </row>
    <row r="15" spans="1:4" x14ac:dyDescent="0.25">
      <c r="A15">
        <v>11</v>
      </c>
      <c r="B15" t="s">
        <v>50</v>
      </c>
      <c r="C15" t="s">
        <v>51</v>
      </c>
      <c r="D15">
        <v>0.98</v>
      </c>
    </row>
    <row r="16" spans="1:4" x14ac:dyDescent="0.25">
      <c r="A16">
        <v>12</v>
      </c>
      <c r="B16" t="s">
        <v>52</v>
      </c>
      <c r="C16" t="s">
        <v>53</v>
      </c>
      <c r="D16">
        <v>0.96</v>
      </c>
    </row>
    <row r="17" spans="2:4" x14ac:dyDescent="0.25">
      <c r="B17" t="s">
        <v>381</v>
      </c>
    </row>
    <row r="19" spans="2:4" x14ac:dyDescent="0.25">
      <c r="D19" s="4">
        <f>SUM(D5:D18)</f>
        <v>77.150000000000006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4"/>
  <sheetViews>
    <sheetView topLeftCell="A34" workbookViewId="0">
      <selection activeCell="B49" sqref="B49"/>
    </sheetView>
  </sheetViews>
  <sheetFormatPr defaultRowHeight="15" x14ac:dyDescent="0.25"/>
  <cols>
    <col min="2" max="2" width="19.7109375" customWidth="1"/>
    <col min="3" max="3" width="9.140625" style="58"/>
    <col min="4" max="4" width="12.140625" customWidth="1"/>
  </cols>
  <sheetData>
    <row r="1" spans="1:4" x14ac:dyDescent="0.25">
      <c r="A1" s="4" t="s">
        <v>284</v>
      </c>
    </row>
    <row r="2" spans="1:4" x14ac:dyDescent="0.25">
      <c r="A2" s="4" t="s">
        <v>268</v>
      </c>
      <c r="C2" s="58" t="s">
        <v>267</v>
      </c>
    </row>
    <row r="3" spans="1:4" ht="15.75" x14ac:dyDescent="0.25">
      <c r="B3" s="59" t="s">
        <v>294</v>
      </c>
      <c r="C3" s="60">
        <f>D3/D8</f>
        <v>2.3809523809523808E-2</v>
      </c>
      <c r="D3" s="59">
        <v>4</v>
      </c>
    </row>
    <row r="4" spans="1:4" ht="15.75" x14ac:dyDescent="0.25">
      <c r="B4" s="59" t="s">
        <v>295</v>
      </c>
      <c r="C4" s="60">
        <f>D4/D8</f>
        <v>8.9285714285714288E-2</v>
      </c>
      <c r="D4" s="59">
        <v>15</v>
      </c>
    </row>
    <row r="5" spans="1:4" ht="15.75" x14ac:dyDescent="0.25">
      <c r="B5" s="59" t="s">
        <v>296</v>
      </c>
      <c r="C5" s="60">
        <f>D5/D8</f>
        <v>0.14285714285714285</v>
      </c>
      <c r="D5" s="59">
        <v>24</v>
      </c>
    </row>
    <row r="6" spans="1:4" ht="15.75" x14ac:dyDescent="0.25">
      <c r="B6" s="59" t="s">
        <v>297</v>
      </c>
      <c r="C6" s="60">
        <f>D6/D8</f>
        <v>0.45238095238095238</v>
      </c>
      <c r="D6" s="59">
        <v>76</v>
      </c>
    </row>
    <row r="7" spans="1:4" ht="15.75" x14ac:dyDescent="0.25">
      <c r="B7" s="59" t="s">
        <v>298</v>
      </c>
      <c r="C7" s="60">
        <f>D7/D8</f>
        <v>0.29166666666666669</v>
      </c>
      <c r="D7" s="59">
        <v>49</v>
      </c>
    </row>
    <row r="8" spans="1:4" ht="15.75" x14ac:dyDescent="0.25">
      <c r="B8" s="59"/>
      <c r="C8" s="61">
        <f>SUM(C3:C7)</f>
        <v>1</v>
      </c>
      <c r="D8" s="62">
        <f>SUM(D3:D7)</f>
        <v>168</v>
      </c>
    </row>
    <row r="9" spans="1:4" ht="15.75" x14ac:dyDescent="0.25">
      <c r="A9" t="s">
        <v>269</v>
      </c>
      <c r="B9" s="59" t="s">
        <v>299</v>
      </c>
      <c r="C9" s="60">
        <f>D9/D14</f>
        <v>2.3809523809523808E-2</v>
      </c>
      <c r="D9" s="59">
        <v>4</v>
      </c>
    </row>
    <row r="10" spans="1:4" ht="15.75" x14ac:dyDescent="0.25">
      <c r="B10" s="59" t="s">
        <v>300</v>
      </c>
      <c r="C10" s="60">
        <f>D10/D14</f>
        <v>6.5476190476190479E-2</v>
      </c>
      <c r="D10" s="59">
        <v>11</v>
      </c>
    </row>
    <row r="11" spans="1:4" ht="15.75" x14ac:dyDescent="0.25">
      <c r="B11" s="59" t="s">
        <v>301</v>
      </c>
      <c r="C11" s="60">
        <f>D11/D14</f>
        <v>0.34523809523809523</v>
      </c>
      <c r="D11" s="59">
        <v>58</v>
      </c>
    </row>
    <row r="12" spans="1:4" ht="15.75" x14ac:dyDescent="0.25">
      <c r="B12" s="59" t="s">
        <v>302</v>
      </c>
      <c r="C12" s="60">
        <f>D12/D14</f>
        <v>0.45833333333333331</v>
      </c>
      <c r="D12" s="59">
        <v>77</v>
      </c>
    </row>
    <row r="13" spans="1:4" ht="15.75" x14ac:dyDescent="0.25">
      <c r="B13" s="59" t="s">
        <v>303</v>
      </c>
      <c r="C13" s="60">
        <f>D13/D14</f>
        <v>0.10714285714285714</v>
      </c>
      <c r="D13" s="59">
        <v>18</v>
      </c>
    </row>
    <row r="14" spans="1:4" ht="15.75" x14ac:dyDescent="0.25">
      <c r="B14" s="59"/>
      <c r="C14" s="61">
        <f>SUM(C9:C13)</f>
        <v>0.99999999999999989</v>
      </c>
      <c r="D14" s="62">
        <f>SUM(D9:D13)</f>
        <v>168</v>
      </c>
    </row>
    <row r="15" spans="1:4" ht="15.75" x14ac:dyDescent="0.25">
      <c r="A15" t="s">
        <v>270</v>
      </c>
      <c r="B15" s="59" t="s">
        <v>299</v>
      </c>
      <c r="C15" s="60">
        <f>D15/D20</f>
        <v>2.3809523809523808E-2</v>
      </c>
      <c r="D15" s="59">
        <v>4</v>
      </c>
    </row>
    <row r="16" spans="1:4" ht="15.75" x14ac:dyDescent="0.25">
      <c r="B16" s="59" t="s">
        <v>300</v>
      </c>
      <c r="C16" s="60">
        <f>D16/D20</f>
        <v>0.10714285714285714</v>
      </c>
      <c r="D16" s="59">
        <v>18</v>
      </c>
    </row>
    <row r="17" spans="1:5" ht="15.75" x14ac:dyDescent="0.25">
      <c r="B17" s="59" t="s">
        <v>301</v>
      </c>
      <c r="C17" s="60">
        <f>D17/D20</f>
        <v>0.19642857142857142</v>
      </c>
      <c r="D17" s="59">
        <v>33</v>
      </c>
    </row>
    <row r="18" spans="1:5" ht="15.75" x14ac:dyDescent="0.25">
      <c r="B18" s="59" t="s">
        <v>302</v>
      </c>
      <c r="C18" s="60">
        <f>D18/D20</f>
        <v>0.47023809523809523</v>
      </c>
      <c r="D18" s="59">
        <v>79</v>
      </c>
    </row>
    <row r="19" spans="1:5" ht="15.75" x14ac:dyDescent="0.25">
      <c r="B19" s="59" t="s">
        <v>303</v>
      </c>
      <c r="C19" s="60">
        <f>D19/D20</f>
        <v>0.20238095238095238</v>
      </c>
      <c r="D19" s="59">
        <v>34</v>
      </c>
    </row>
    <row r="20" spans="1:5" ht="15.75" x14ac:dyDescent="0.25">
      <c r="B20" s="59"/>
      <c r="C20" s="61">
        <f>SUM(C15:C19)</f>
        <v>1</v>
      </c>
      <c r="D20" s="62">
        <f>SUM(D15:D19)</f>
        <v>168</v>
      </c>
      <c r="E20" s="4"/>
    </row>
    <row r="21" spans="1:5" ht="15.75" x14ac:dyDescent="0.25">
      <c r="A21" t="s">
        <v>271</v>
      </c>
      <c r="B21" s="59" t="s">
        <v>304</v>
      </c>
      <c r="C21" s="60">
        <f>D21/D26</f>
        <v>3.5714285714285712E-2</v>
      </c>
      <c r="D21" s="59">
        <v>6</v>
      </c>
    </row>
    <row r="22" spans="1:5" ht="15.75" x14ac:dyDescent="0.25">
      <c r="B22" s="59" t="s">
        <v>305</v>
      </c>
      <c r="C22" s="60">
        <f>D22/D26</f>
        <v>0.2857142857142857</v>
      </c>
      <c r="D22" s="59">
        <v>48</v>
      </c>
    </row>
    <row r="23" spans="1:5" ht="15.75" x14ac:dyDescent="0.25">
      <c r="B23" s="59" t="s">
        <v>306</v>
      </c>
      <c r="C23" s="60">
        <f>D23/D26</f>
        <v>0.30357142857142855</v>
      </c>
      <c r="D23" s="59">
        <v>51</v>
      </c>
    </row>
    <row r="24" spans="1:5" ht="15.75" x14ac:dyDescent="0.25">
      <c r="B24" s="59" t="s">
        <v>307</v>
      </c>
      <c r="C24" s="60">
        <f>D24/D26</f>
        <v>0.3392857142857143</v>
      </c>
      <c r="D24" s="59">
        <v>57</v>
      </c>
    </row>
    <row r="25" spans="1:5" ht="15.75" x14ac:dyDescent="0.25">
      <c r="B25" s="59" t="s">
        <v>308</v>
      </c>
      <c r="C25" s="60">
        <f>D25/D26</f>
        <v>3.5714285714285712E-2</v>
      </c>
      <c r="D25" s="59">
        <v>6</v>
      </c>
    </row>
    <row r="26" spans="1:5" ht="15.75" x14ac:dyDescent="0.25">
      <c r="B26" s="59"/>
      <c r="C26" s="61">
        <f>SUM(C21:C25)</f>
        <v>1</v>
      </c>
      <c r="D26" s="62">
        <f>SUM(D21:D25)</f>
        <v>168</v>
      </c>
    </row>
    <row r="27" spans="1:5" ht="15.75" x14ac:dyDescent="0.25">
      <c r="B27" s="59"/>
      <c r="C27" s="60"/>
      <c r="D27" s="59"/>
    </row>
    <row r="28" spans="1:5" ht="15.75" x14ac:dyDescent="0.25">
      <c r="A28" s="4" t="s">
        <v>272</v>
      </c>
      <c r="B28" s="59"/>
      <c r="C28" s="60"/>
      <c r="D28" s="59"/>
    </row>
    <row r="29" spans="1:5" ht="15.75" x14ac:dyDescent="0.25">
      <c r="A29" t="s">
        <v>273</v>
      </c>
      <c r="B29" s="59" t="s">
        <v>292</v>
      </c>
      <c r="C29" s="60">
        <f>D29/D34</f>
        <v>1.1904761904761904E-2</v>
      </c>
      <c r="D29" s="59">
        <v>2</v>
      </c>
    </row>
    <row r="30" spans="1:5" ht="15.75" x14ac:dyDescent="0.25">
      <c r="B30" s="59" t="s">
        <v>293</v>
      </c>
      <c r="C30" s="60">
        <f>D30/D34</f>
        <v>0.10119047619047619</v>
      </c>
      <c r="D30" s="59">
        <v>17</v>
      </c>
    </row>
    <row r="31" spans="1:5" ht="15.75" x14ac:dyDescent="0.25">
      <c r="B31" s="59" t="s">
        <v>309</v>
      </c>
      <c r="C31" s="60">
        <f>D31/D34</f>
        <v>0.18452380952380953</v>
      </c>
      <c r="D31" s="59">
        <v>31</v>
      </c>
    </row>
    <row r="32" spans="1:5" ht="15.75" x14ac:dyDescent="0.25">
      <c r="A32" s="68">
        <f>C32+C33</f>
        <v>0.70238095238095244</v>
      </c>
      <c r="B32" s="59" t="s">
        <v>310</v>
      </c>
      <c r="C32" s="60">
        <f>D32/D34</f>
        <v>0.5535714285714286</v>
      </c>
      <c r="D32" s="59">
        <v>93</v>
      </c>
    </row>
    <row r="33" spans="1:4" ht="15.75" x14ac:dyDescent="0.25">
      <c r="B33" s="59" t="s">
        <v>311</v>
      </c>
      <c r="C33" s="60">
        <f>D33/D34</f>
        <v>0.14880952380952381</v>
      </c>
      <c r="D33" s="59">
        <v>25</v>
      </c>
    </row>
    <row r="34" spans="1:4" ht="15.75" x14ac:dyDescent="0.25">
      <c r="B34" s="59"/>
      <c r="C34" s="61">
        <f>SUM(C29:C33)</f>
        <v>1</v>
      </c>
      <c r="D34" s="62">
        <f>SUM(D29:D33)</f>
        <v>168</v>
      </c>
    </row>
    <row r="35" spans="1:4" ht="15.75" x14ac:dyDescent="0.25">
      <c r="A35" s="3" t="s">
        <v>274</v>
      </c>
      <c r="B35" s="59" t="s">
        <v>376</v>
      </c>
      <c r="C35" s="60">
        <f>D35/D40</f>
        <v>0</v>
      </c>
      <c r="D35" s="59">
        <v>0</v>
      </c>
    </row>
    <row r="36" spans="1:4" ht="15.75" x14ac:dyDescent="0.25">
      <c r="B36" s="59" t="s">
        <v>377</v>
      </c>
      <c r="C36" s="60">
        <f>D36/D40</f>
        <v>0</v>
      </c>
      <c r="D36" s="59">
        <v>0</v>
      </c>
    </row>
    <row r="37" spans="1:4" ht="15.75" x14ac:dyDescent="0.25">
      <c r="A37" s="68">
        <f>C38+C39</f>
        <v>0.91666666666666663</v>
      </c>
      <c r="B37" s="59" t="s">
        <v>378</v>
      </c>
      <c r="C37" s="60">
        <f>D37/D40</f>
        <v>8.3333333333333329E-2</v>
      </c>
      <c r="D37" s="59">
        <v>14</v>
      </c>
    </row>
    <row r="38" spans="1:4" ht="15.75" x14ac:dyDescent="0.25">
      <c r="B38" s="59" t="s">
        <v>379</v>
      </c>
      <c r="C38" s="60">
        <f>D38/D40</f>
        <v>0.35119047619047616</v>
      </c>
      <c r="D38" s="59">
        <v>59</v>
      </c>
    </row>
    <row r="39" spans="1:4" ht="15.75" x14ac:dyDescent="0.25">
      <c r="B39" s="59" t="s">
        <v>380</v>
      </c>
      <c r="C39" s="60">
        <f>D39/D40</f>
        <v>0.56547619047619047</v>
      </c>
      <c r="D39" s="59">
        <v>95</v>
      </c>
    </row>
    <row r="40" spans="1:4" ht="15.75" x14ac:dyDescent="0.25">
      <c r="B40" s="59"/>
      <c r="C40" s="61">
        <f>SUM(C35:C39)</f>
        <v>1</v>
      </c>
      <c r="D40" s="62">
        <f>SUM(D35:D39)</f>
        <v>168</v>
      </c>
    </row>
    <row r="41" spans="1:4" ht="15.75" x14ac:dyDescent="0.25">
      <c r="A41" t="s">
        <v>275</v>
      </c>
      <c r="B41" s="59" t="s">
        <v>262</v>
      </c>
      <c r="C41" s="60">
        <f>D41/D46</f>
        <v>1.1904761904761904E-2</v>
      </c>
      <c r="D41" s="59">
        <v>2</v>
      </c>
    </row>
    <row r="42" spans="1:4" ht="15.75" x14ac:dyDescent="0.25">
      <c r="B42" s="59" t="s">
        <v>263</v>
      </c>
      <c r="C42" s="60">
        <f>D42/D46</f>
        <v>4.7619047619047616E-2</v>
      </c>
      <c r="D42" s="59">
        <v>8</v>
      </c>
    </row>
    <row r="43" spans="1:4" ht="15.75" x14ac:dyDescent="0.25">
      <c r="B43" s="59" t="s">
        <v>264</v>
      </c>
      <c r="C43" s="60">
        <f>D43/D46</f>
        <v>0.23214285714285715</v>
      </c>
      <c r="D43" s="59">
        <v>39</v>
      </c>
    </row>
    <row r="44" spans="1:4" ht="15.75" x14ac:dyDescent="0.25">
      <c r="A44" s="68">
        <f>C44+C45</f>
        <v>0.70833333333333326</v>
      </c>
      <c r="B44" s="59" t="s">
        <v>265</v>
      </c>
      <c r="C44" s="60">
        <f>D44/D46</f>
        <v>0.45833333333333331</v>
      </c>
      <c r="D44" s="59">
        <v>77</v>
      </c>
    </row>
    <row r="45" spans="1:4" ht="15.75" x14ac:dyDescent="0.25">
      <c r="B45" s="59" t="s">
        <v>266</v>
      </c>
      <c r="C45" s="60">
        <f>D45/D46</f>
        <v>0.25</v>
      </c>
      <c r="D45" s="59">
        <v>42</v>
      </c>
    </row>
    <row r="46" spans="1:4" ht="15.75" x14ac:dyDescent="0.25">
      <c r="B46" s="59"/>
      <c r="C46" s="61">
        <f>SUM(C41:C45)</f>
        <v>1</v>
      </c>
      <c r="D46" s="62">
        <f>SUM(D41:D45)</f>
        <v>168</v>
      </c>
    </row>
    <row r="47" spans="1:4" ht="15.75" x14ac:dyDescent="0.25">
      <c r="A47" t="s">
        <v>276</v>
      </c>
      <c r="B47" s="59" t="s">
        <v>294</v>
      </c>
      <c r="C47" s="60">
        <f>D47/D52</f>
        <v>5.9523809523809521E-3</v>
      </c>
      <c r="D47" s="59">
        <v>1</v>
      </c>
    </row>
    <row r="48" spans="1:4" ht="15.75" x14ac:dyDescent="0.25">
      <c r="B48" s="59" t="s">
        <v>295</v>
      </c>
      <c r="C48" s="60">
        <f>D48/D52</f>
        <v>3.5714285714285712E-2</v>
      </c>
      <c r="D48" s="59">
        <v>6</v>
      </c>
    </row>
    <row r="49" spans="1:4" ht="15.75" x14ac:dyDescent="0.25">
      <c r="B49" s="59" t="s">
        <v>296</v>
      </c>
      <c r="C49" s="60">
        <f>D49/D52</f>
        <v>0.21428571428571427</v>
      </c>
      <c r="D49" s="59">
        <v>36</v>
      </c>
    </row>
    <row r="50" spans="1:4" ht="15.75" x14ac:dyDescent="0.25">
      <c r="A50" s="68">
        <f>C50+C51</f>
        <v>0.74404761904761907</v>
      </c>
      <c r="B50" s="59" t="s">
        <v>297</v>
      </c>
      <c r="C50" s="60">
        <f>D50/D52</f>
        <v>0.4642857142857143</v>
      </c>
      <c r="D50" s="59">
        <v>78</v>
      </c>
    </row>
    <row r="51" spans="1:4" ht="15.75" x14ac:dyDescent="0.25">
      <c r="B51" s="59" t="s">
        <v>298</v>
      </c>
      <c r="C51" s="60">
        <f>D51/D52</f>
        <v>0.27976190476190477</v>
      </c>
      <c r="D51" s="59">
        <v>47</v>
      </c>
    </row>
    <row r="52" spans="1:4" ht="15.75" x14ac:dyDescent="0.25">
      <c r="B52" s="59"/>
      <c r="C52" s="61">
        <f>SUM(C47:C51)</f>
        <v>1</v>
      </c>
      <c r="D52" s="62">
        <f>SUM(D47:D51)</f>
        <v>168</v>
      </c>
    </row>
    <row r="53" spans="1:4" ht="15.75" x14ac:dyDescent="0.25">
      <c r="B53" s="59"/>
      <c r="C53" s="60"/>
      <c r="D53" s="59"/>
    </row>
    <row r="54" spans="1:4" ht="15.75" x14ac:dyDescent="0.25">
      <c r="A54" s="4" t="s">
        <v>277</v>
      </c>
      <c r="B54" s="59"/>
      <c r="C54" s="60"/>
      <c r="D54" s="59"/>
    </row>
    <row r="55" spans="1:4" ht="15.75" x14ac:dyDescent="0.25">
      <c r="A55" t="s">
        <v>278</v>
      </c>
      <c r="B55" s="59" t="s">
        <v>362</v>
      </c>
      <c r="C55" s="60">
        <f>D55/D59</f>
        <v>0</v>
      </c>
      <c r="D55" s="59">
        <v>0</v>
      </c>
    </row>
    <row r="56" spans="1:4" ht="15.75" x14ac:dyDescent="0.25">
      <c r="B56" s="59" t="s">
        <v>363</v>
      </c>
      <c r="C56" s="60">
        <f>D56/D60</f>
        <v>0.13690476190476192</v>
      </c>
      <c r="D56" s="59">
        <v>23</v>
      </c>
    </row>
    <row r="57" spans="1:4" ht="15.75" x14ac:dyDescent="0.25">
      <c r="B57" s="59" t="s">
        <v>364</v>
      </c>
      <c r="C57" s="60">
        <f>D57/D60</f>
        <v>0.24404761904761904</v>
      </c>
      <c r="D57" s="59">
        <v>41</v>
      </c>
    </row>
    <row r="58" spans="1:4" ht="15.75" x14ac:dyDescent="0.25">
      <c r="A58" s="68">
        <f>C58+C59</f>
        <v>0.61904761904761907</v>
      </c>
      <c r="B58" s="59" t="s">
        <v>365</v>
      </c>
      <c r="C58" s="60">
        <f>D58/D60</f>
        <v>0.43452380952380953</v>
      </c>
      <c r="D58" s="59">
        <v>73</v>
      </c>
    </row>
    <row r="59" spans="1:4" ht="15.75" x14ac:dyDescent="0.25">
      <c r="B59" s="59" t="s">
        <v>366</v>
      </c>
      <c r="C59" s="60">
        <f>D59/D60</f>
        <v>0.18452380952380953</v>
      </c>
      <c r="D59" s="59">
        <v>31</v>
      </c>
    </row>
    <row r="60" spans="1:4" ht="15.75" x14ac:dyDescent="0.25">
      <c r="B60" s="59"/>
      <c r="C60" s="61">
        <f>SUM(C55:C59)</f>
        <v>1</v>
      </c>
      <c r="D60" s="62">
        <f>SUM(D55:D59)</f>
        <v>168</v>
      </c>
    </row>
    <row r="61" spans="1:4" ht="15.75" x14ac:dyDescent="0.25">
      <c r="A61" t="s">
        <v>279</v>
      </c>
      <c r="B61" s="59" t="s">
        <v>312</v>
      </c>
      <c r="C61" s="60">
        <f>D61/D66</f>
        <v>0</v>
      </c>
      <c r="D61" s="59">
        <v>0</v>
      </c>
    </row>
    <row r="62" spans="1:4" ht="15.75" x14ac:dyDescent="0.25">
      <c r="B62" s="59" t="s">
        <v>313</v>
      </c>
      <c r="C62" s="60">
        <f>D62/D66</f>
        <v>0.10714285714285714</v>
      </c>
      <c r="D62" s="59">
        <v>18</v>
      </c>
    </row>
    <row r="63" spans="1:4" ht="15.75" x14ac:dyDescent="0.25">
      <c r="B63" s="59" t="s">
        <v>314</v>
      </c>
      <c r="C63" s="60">
        <f>D63/D66</f>
        <v>0.18452380952380953</v>
      </c>
      <c r="D63" s="59">
        <v>31</v>
      </c>
    </row>
    <row r="64" spans="1:4" ht="15.75" x14ac:dyDescent="0.25">
      <c r="A64" s="68">
        <f>C64+C65</f>
        <v>0.70833333333333326</v>
      </c>
      <c r="B64" s="59" t="s">
        <v>315</v>
      </c>
      <c r="C64" s="60">
        <f>D64/D66</f>
        <v>0.45238095238095238</v>
      </c>
      <c r="D64" s="59">
        <v>76</v>
      </c>
    </row>
    <row r="65" spans="1:4" ht="15.75" x14ac:dyDescent="0.25">
      <c r="B65" s="59" t="s">
        <v>316</v>
      </c>
      <c r="C65" s="60">
        <f>D65/D66</f>
        <v>0.25595238095238093</v>
      </c>
      <c r="D65" s="59">
        <v>43</v>
      </c>
    </row>
    <row r="66" spans="1:4" ht="15.75" x14ac:dyDescent="0.25">
      <c r="B66" s="59"/>
      <c r="C66" s="61">
        <f>SUM(C61:C65)</f>
        <v>1</v>
      </c>
      <c r="D66" s="62">
        <f>SUM(D61:D65)</f>
        <v>168</v>
      </c>
    </row>
    <row r="67" spans="1:4" ht="15.75" x14ac:dyDescent="0.25">
      <c r="A67" s="4" t="s">
        <v>237</v>
      </c>
      <c r="B67" s="59"/>
      <c r="C67" s="60"/>
      <c r="D67" s="59"/>
    </row>
    <row r="68" spans="1:4" ht="15.75" x14ac:dyDescent="0.25">
      <c r="A68" s="1" t="s">
        <v>280</v>
      </c>
      <c r="B68" s="69" t="s">
        <v>304</v>
      </c>
      <c r="C68" s="60">
        <f>D68/D73</f>
        <v>2.976190476190476E-2</v>
      </c>
      <c r="D68" s="59">
        <v>5</v>
      </c>
    </row>
    <row r="69" spans="1:4" ht="15.75" x14ac:dyDescent="0.25">
      <c r="A69" s="1" t="s">
        <v>331</v>
      </c>
      <c r="B69" s="69" t="s">
        <v>305</v>
      </c>
      <c r="C69" s="60">
        <f>D69/D73</f>
        <v>0.16666666666666666</v>
      </c>
      <c r="D69" s="59">
        <v>28</v>
      </c>
    </row>
    <row r="70" spans="1:4" ht="15.75" x14ac:dyDescent="0.25">
      <c r="A70" s="1"/>
      <c r="B70" s="69" t="s">
        <v>306</v>
      </c>
      <c r="C70" s="60">
        <f>D70/D73</f>
        <v>0.18452380952380953</v>
      </c>
      <c r="D70" s="59">
        <v>31</v>
      </c>
    </row>
    <row r="71" spans="1:4" ht="15.75" x14ac:dyDescent="0.25">
      <c r="A71" s="1"/>
      <c r="B71" s="69" t="s">
        <v>307</v>
      </c>
      <c r="C71" s="60">
        <f>D71/D73</f>
        <v>0.39285714285714285</v>
      </c>
      <c r="D71" s="59">
        <v>66</v>
      </c>
    </row>
    <row r="72" spans="1:4" ht="15.75" x14ac:dyDescent="0.25">
      <c r="A72" s="1"/>
      <c r="B72" s="69" t="s">
        <v>308</v>
      </c>
      <c r="C72" s="60">
        <f>D72/D73</f>
        <v>0.22619047619047619</v>
      </c>
      <c r="D72" s="59">
        <v>38</v>
      </c>
    </row>
    <row r="73" spans="1:4" ht="15.75" x14ac:dyDescent="0.25">
      <c r="B73" s="59"/>
      <c r="C73" s="61">
        <f>SUM(C68:C72)</f>
        <v>0.99999999999999989</v>
      </c>
      <c r="D73" s="62">
        <f>SUM(D68:D72)</f>
        <v>168</v>
      </c>
    </row>
    <row r="74" spans="1:4" ht="15.75" x14ac:dyDescent="0.25">
      <c r="A74" t="s">
        <v>280</v>
      </c>
      <c r="B74" s="59" t="s">
        <v>292</v>
      </c>
      <c r="C74" s="60">
        <f>D74/D79</f>
        <v>2.3809523809523808E-2</v>
      </c>
      <c r="D74" s="59">
        <v>4</v>
      </c>
    </row>
    <row r="75" spans="1:4" ht="15.75" x14ac:dyDescent="0.25">
      <c r="A75" s="68">
        <f>C77+C78</f>
        <v>0.67261904761904756</v>
      </c>
      <c r="B75" s="59" t="s">
        <v>293</v>
      </c>
      <c r="C75" s="60">
        <f>D75/D79</f>
        <v>5.9523809523809521E-2</v>
      </c>
      <c r="D75" s="59">
        <v>10</v>
      </c>
    </row>
    <row r="76" spans="1:4" ht="15.75" x14ac:dyDescent="0.25">
      <c r="B76" s="59" t="s">
        <v>309</v>
      </c>
      <c r="C76" s="60">
        <f>D76/D79</f>
        <v>0.24404761904761904</v>
      </c>
      <c r="D76" s="59">
        <v>41</v>
      </c>
    </row>
    <row r="77" spans="1:4" ht="15.75" x14ac:dyDescent="0.25">
      <c r="B77" s="59" t="s">
        <v>310</v>
      </c>
      <c r="C77" s="60">
        <f>D77/D79</f>
        <v>0.45833333333333331</v>
      </c>
      <c r="D77" s="59">
        <v>77</v>
      </c>
    </row>
    <row r="78" spans="1:4" ht="15.75" x14ac:dyDescent="0.25">
      <c r="B78" s="59" t="s">
        <v>311</v>
      </c>
      <c r="C78" s="60">
        <f>D78/D79</f>
        <v>0.21428571428571427</v>
      </c>
      <c r="D78" s="59">
        <v>36</v>
      </c>
    </row>
    <row r="79" spans="1:4" ht="15.75" x14ac:dyDescent="0.25">
      <c r="B79" s="59"/>
      <c r="C79" s="61">
        <f>SUM(C74:C78)</f>
        <v>1</v>
      </c>
      <c r="D79" s="62">
        <f>SUM(D74:D78)</f>
        <v>168</v>
      </c>
    </row>
    <row r="80" spans="1:4" ht="15.75" x14ac:dyDescent="0.25">
      <c r="A80" t="s">
        <v>281</v>
      </c>
      <c r="B80" s="59" t="s">
        <v>321</v>
      </c>
      <c r="C80" s="60">
        <f>D80/D85</f>
        <v>5.3571428571428568E-2</v>
      </c>
      <c r="D80" s="59">
        <v>9</v>
      </c>
    </row>
    <row r="81" spans="1:4" ht="15.75" x14ac:dyDescent="0.25">
      <c r="A81" s="68">
        <f>C81+C80</f>
        <v>0.23214285714285715</v>
      </c>
      <c r="B81" s="59" t="s">
        <v>322</v>
      </c>
      <c r="C81" s="60">
        <f>D81/D85</f>
        <v>0.17857142857142858</v>
      </c>
      <c r="D81" s="59">
        <v>30</v>
      </c>
    </row>
    <row r="82" spans="1:4" ht="15.75" x14ac:dyDescent="0.25">
      <c r="A82" s="68">
        <f>C83+C84</f>
        <v>0.47023809523809523</v>
      </c>
      <c r="B82" s="59" t="s">
        <v>323</v>
      </c>
      <c r="C82" s="60">
        <f>D82/D85</f>
        <v>0.29761904761904762</v>
      </c>
      <c r="D82" s="59">
        <v>50</v>
      </c>
    </row>
    <row r="83" spans="1:4" ht="15.75" x14ac:dyDescent="0.25">
      <c r="B83" s="59" t="s">
        <v>324</v>
      </c>
      <c r="C83" s="60">
        <f>D83/D85</f>
        <v>0.31547619047619047</v>
      </c>
      <c r="D83" s="59">
        <v>53</v>
      </c>
    </row>
    <row r="84" spans="1:4" ht="15.75" x14ac:dyDescent="0.25">
      <c r="B84" s="59" t="s">
        <v>321</v>
      </c>
      <c r="C84" s="60">
        <f>D84/D85</f>
        <v>0.15476190476190477</v>
      </c>
      <c r="D84" s="59">
        <v>26</v>
      </c>
    </row>
    <row r="85" spans="1:4" ht="15.75" x14ac:dyDescent="0.25">
      <c r="B85" s="59"/>
      <c r="C85" s="61">
        <f>SUM(C80:C84)</f>
        <v>1</v>
      </c>
      <c r="D85" s="62">
        <f>SUM(D80:D84)</f>
        <v>168</v>
      </c>
    </row>
    <row r="86" spans="1:4" ht="15.75" x14ac:dyDescent="0.25">
      <c r="A86" t="s">
        <v>282</v>
      </c>
      <c r="B86" s="59" t="s">
        <v>367</v>
      </c>
      <c r="C86" s="60">
        <f>D86/D91</f>
        <v>0</v>
      </c>
      <c r="D86" s="59">
        <v>0</v>
      </c>
    </row>
    <row r="87" spans="1:4" ht="15.75" x14ac:dyDescent="0.25">
      <c r="B87" s="59" t="s">
        <v>318</v>
      </c>
      <c r="C87" s="60">
        <f>D87/D91</f>
        <v>3.5714285714285712E-2</v>
      </c>
      <c r="D87" s="59">
        <v>6</v>
      </c>
    </row>
    <row r="88" spans="1:4" ht="15.75" x14ac:dyDescent="0.25">
      <c r="B88" s="59" t="s">
        <v>319</v>
      </c>
      <c r="C88" s="60">
        <f>D88/D91</f>
        <v>0.22619047619047619</v>
      </c>
      <c r="D88" s="59">
        <v>38</v>
      </c>
    </row>
    <row r="89" spans="1:4" ht="15.75" x14ac:dyDescent="0.25">
      <c r="A89" s="68">
        <f>C89+C90</f>
        <v>0.73809523809523814</v>
      </c>
      <c r="B89" s="59" t="s">
        <v>320</v>
      </c>
      <c r="C89" s="60">
        <f>D89/D91</f>
        <v>0.52976190476190477</v>
      </c>
      <c r="D89" s="59">
        <v>89</v>
      </c>
    </row>
    <row r="90" spans="1:4" ht="15.75" x14ac:dyDescent="0.25">
      <c r="B90" s="59" t="s">
        <v>317</v>
      </c>
      <c r="C90" s="60">
        <f>D90/D91</f>
        <v>0.20833333333333334</v>
      </c>
      <c r="D90" s="59">
        <v>35</v>
      </c>
    </row>
    <row r="91" spans="1:4" ht="15.75" x14ac:dyDescent="0.25">
      <c r="B91" s="59"/>
      <c r="C91" s="61">
        <f>SUM(C86:C90)</f>
        <v>1</v>
      </c>
      <c r="D91" s="62">
        <f>SUM(D86:D90)</f>
        <v>168</v>
      </c>
    </row>
    <row r="92" spans="1:4" ht="15.75" x14ac:dyDescent="0.25">
      <c r="A92" t="s">
        <v>283</v>
      </c>
      <c r="B92" s="59" t="s">
        <v>321</v>
      </c>
      <c r="C92" s="60">
        <f>D92/D96</f>
        <v>0</v>
      </c>
      <c r="D92" s="59">
        <v>0</v>
      </c>
    </row>
    <row r="93" spans="1:4" ht="15.75" x14ac:dyDescent="0.25">
      <c r="B93" s="59" t="s">
        <v>322</v>
      </c>
      <c r="C93" s="60">
        <f>D93/D97</f>
        <v>6.5476190476190479E-2</v>
      </c>
      <c r="D93" s="59">
        <v>11</v>
      </c>
    </row>
    <row r="94" spans="1:4" ht="15.75" x14ac:dyDescent="0.25">
      <c r="B94" s="59" t="s">
        <v>323</v>
      </c>
      <c r="C94" s="60">
        <f>D94/D97</f>
        <v>0.14285714285714285</v>
      </c>
      <c r="D94" s="59">
        <v>24</v>
      </c>
    </row>
    <row r="95" spans="1:4" ht="15.75" x14ac:dyDescent="0.25">
      <c r="A95" s="68">
        <f>C95+C96</f>
        <v>0.79166666666666674</v>
      </c>
      <c r="B95" s="59" t="s">
        <v>324</v>
      </c>
      <c r="C95" s="60">
        <f>D95/D97</f>
        <v>0.49404761904761907</v>
      </c>
      <c r="D95" s="59">
        <v>83</v>
      </c>
    </row>
    <row r="96" spans="1:4" ht="15.75" x14ac:dyDescent="0.25">
      <c r="B96" s="59" t="s">
        <v>325</v>
      </c>
      <c r="C96" s="60">
        <f>D96/D97</f>
        <v>0.29761904761904762</v>
      </c>
      <c r="D96" s="59">
        <v>50</v>
      </c>
    </row>
    <row r="97" spans="1:16" ht="15.75" x14ac:dyDescent="0.25">
      <c r="B97" s="59"/>
      <c r="C97" s="61">
        <f>SUM(C92:C96)</f>
        <v>1</v>
      </c>
      <c r="D97" s="62">
        <f>SUM(D92:D96)</f>
        <v>168</v>
      </c>
    </row>
    <row r="98" spans="1:16" ht="15.75" x14ac:dyDescent="0.25">
      <c r="B98" s="59"/>
      <c r="C98" s="60"/>
      <c r="D98" s="59"/>
    </row>
    <row r="99" spans="1:16" ht="15.75" x14ac:dyDescent="0.25">
      <c r="B99" s="59"/>
      <c r="C99" s="60"/>
      <c r="D99" s="59"/>
    </row>
    <row r="100" spans="1:16" ht="15.75" x14ac:dyDescent="0.25">
      <c r="B100" s="59"/>
      <c r="C100" s="60"/>
      <c r="D100" s="59"/>
    </row>
    <row r="101" spans="1:16" ht="15.75" x14ac:dyDescent="0.25">
      <c r="B101" s="59"/>
      <c r="C101" s="60"/>
      <c r="D101" s="59"/>
    </row>
    <row r="102" spans="1:16" ht="15.75" x14ac:dyDescent="0.25">
      <c r="B102" s="59"/>
      <c r="C102" s="60"/>
      <c r="D102" s="59"/>
    </row>
    <row r="103" spans="1:16" ht="15.75" x14ac:dyDescent="0.25">
      <c r="B103" s="59"/>
      <c r="C103" s="60"/>
      <c r="D103" s="59"/>
    </row>
    <row r="104" spans="1:16" ht="15.75" x14ac:dyDescent="0.25">
      <c r="B104" s="59"/>
      <c r="C104" s="60"/>
      <c r="D104" s="59"/>
    </row>
    <row r="105" spans="1:16" ht="15.75" x14ac:dyDescent="0.25">
      <c r="B105" s="59"/>
      <c r="C105" s="60"/>
      <c r="D105" s="59"/>
    </row>
    <row r="106" spans="1:16" ht="15.75" x14ac:dyDescent="0.25">
      <c r="B106" s="59"/>
      <c r="C106" s="60"/>
      <c r="D106" s="59"/>
      <c r="O106" s="45"/>
      <c r="P106" s="45"/>
    </row>
    <row r="107" spans="1:16" ht="15.75" x14ac:dyDescent="0.25">
      <c r="A107" s="4" t="s">
        <v>285</v>
      </c>
      <c r="B107" s="62"/>
      <c r="C107" s="60"/>
      <c r="O107" s="65"/>
      <c r="P107" s="45"/>
    </row>
    <row r="108" spans="1:16" ht="15.75" x14ac:dyDescent="0.25">
      <c r="A108" t="s">
        <v>332</v>
      </c>
      <c r="B108" s="63" t="s">
        <v>287</v>
      </c>
      <c r="C108" s="60">
        <f>D108/D113</f>
        <v>0</v>
      </c>
      <c r="D108" s="59">
        <v>0</v>
      </c>
      <c r="O108" s="65"/>
      <c r="P108" s="45"/>
    </row>
    <row r="109" spans="1:16" ht="15.75" x14ac:dyDescent="0.25">
      <c r="B109" s="63" t="s">
        <v>288</v>
      </c>
      <c r="C109" s="60">
        <f>D109/D113</f>
        <v>1.1904761904761904E-2</v>
      </c>
      <c r="D109" s="59">
        <v>2</v>
      </c>
      <c r="O109" s="65"/>
      <c r="P109" s="45"/>
    </row>
    <row r="110" spans="1:16" ht="15.75" x14ac:dyDescent="0.25">
      <c r="B110" s="63" t="s">
        <v>289</v>
      </c>
      <c r="C110" s="60">
        <f>D110/D113</f>
        <v>0.14285714285714285</v>
      </c>
      <c r="D110" s="59">
        <v>24</v>
      </c>
      <c r="O110" s="65"/>
      <c r="P110" s="45"/>
    </row>
    <row r="111" spans="1:16" ht="15.75" x14ac:dyDescent="0.25">
      <c r="B111" s="63" t="s">
        <v>290</v>
      </c>
      <c r="C111" s="60">
        <f>D111/D113</f>
        <v>0.43452380952380953</v>
      </c>
      <c r="D111" s="59">
        <v>73</v>
      </c>
      <c r="O111" s="65"/>
      <c r="P111" s="45"/>
    </row>
    <row r="112" spans="1:16" ht="15.75" x14ac:dyDescent="0.25">
      <c r="B112" s="63" t="s">
        <v>291</v>
      </c>
      <c r="C112" s="60">
        <f>D112/D113</f>
        <v>0.4107142857142857</v>
      </c>
      <c r="D112" s="59">
        <v>69</v>
      </c>
      <c r="O112" s="65"/>
      <c r="P112" s="45"/>
    </row>
    <row r="113" spans="1:4" ht="15.75" x14ac:dyDescent="0.25">
      <c r="C113" s="64">
        <f>SUM(C108:C112)</f>
        <v>1</v>
      </c>
      <c r="D113" s="62">
        <f>SUM(D108:D112)</f>
        <v>168</v>
      </c>
    </row>
    <row r="114" spans="1:4" ht="15.75" x14ac:dyDescent="0.25">
      <c r="A114" t="s">
        <v>286</v>
      </c>
      <c r="B114" s="59" t="s">
        <v>321</v>
      </c>
      <c r="C114" s="58">
        <f>D114/D119</f>
        <v>0</v>
      </c>
      <c r="D114" s="59">
        <v>0</v>
      </c>
    </row>
    <row r="115" spans="1:4" ht="15.75" x14ac:dyDescent="0.25">
      <c r="B115" s="59" t="s">
        <v>322</v>
      </c>
      <c r="C115" s="58">
        <f>D115/D119</f>
        <v>5.3571428571428568E-2</v>
      </c>
      <c r="D115" s="59">
        <v>9</v>
      </c>
    </row>
    <row r="116" spans="1:4" ht="15.75" x14ac:dyDescent="0.25">
      <c r="B116" s="59" t="s">
        <v>323</v>
      </c>
      <c r="C116" s="58">
        <f>D116/D119</f>
        <v>0.23214285714285715</v>
      </c>
      <c r="D116" s="59">
        <v>39</v>
      </c>
    </row>
    <row r="117" spans="1:4" ht="15.75" x14ac:dyDescent="0.25">
      <c r="B117" s="59" t="s">
        <v>324</v>
      </c>
      <c r="C117" s="58">
        <f>D117/D119</f>
        <v>0.5357142857142857</v>
      </c>
      <c r="D117" s="59">
        <v>90</v>
      </c>
    </row>
    <row r="118" spans="1:4" ht="15.75" x14ac:dyDescent="0.25">
      <c r="B118" s="59" t="s">
        <v>325</v>
      </c>
      <c r="C118" s="58">
        <f>D118/D119</f>
        <v>0.17857142857142858</v>
      </c>
      <c r="D118" s="59">
        <v>30</v>
      </c>
    </row>
    <row r="119" spans="1:4" x14ac:dyDescent="0.25">
      <c r="C119" s="64">
        <f>SUM(C114:C118)</f>
        <v>1</v>
      </c>
      <c r="D119" s="4">
        <f>SUM(D114:D118)</f>
        <v>168</v>
      </c>
    </row>
    <row r="120" spans="1:4" ht="15.75" x14ac:dyDescent="0.25">
      <c r="A120" t="s">
        <v>326</v>
      </c>
      <c r="B120" s="59" t="s">
        <v>321</v>
      </c>
      <c r="C120" s="58">
        <f>D120/D125</f>
        <v>1.1904761904761904E-2</v>
      </c>
      <c r="D120" s="59">
        <v>2</v>
      </c>
    </row>
    <row r="121" spans="1:4" ht="15.75" x14ac:dyDescent="0.25">
      <c r="B121" s="59" t="s">
        <v>322</v>
      </c>
      <c r="C121" s="58">
        <f>D121/D125</f>
        <v>3.5714285714285712E-2</v>
      </c>
      <c r="D121" s="59">
        <v>6</v>
      </c>
    </row>
    <row r="122" spans="1:4" ht="15.75" x14ac:dyDescent="0.25">
      <c r="B122" s="59" t="s">
        <v>323</v>
      </c>
      <c r="C122" s="58">
        <f>D122/D125</f>
        <v>0.22023809523809523</v>
      </c>
      <c r="D122" s="59">
        <v>37</v>
      </c>
    </row>
    <row r="123" spans="1:4" ht="15.75" x14ac:dyDescent="0.25">
      <c r="B123" s="59" t="s">
        <v>324</v>
      </c>
      <c r="C123" s="58">
        <f>D123/D125</f>
        <v>0.5357142857142857</v>
      </c>
      <c r="D123" s="59">
        <v>90</v>
      </c>
    </row>
    <row r="124" spans="1:4" ht="15.75" x14ac:dyDescent="0.25">
      <c r="B124" s="59" t="s">
        <v>325</v>
      </c>
      <c r="C124" s="58">
        <f>D124/D125</f>
        <v>0.19642857142857142</v>
      </c>
      <c r="D124" s="59">
        <v>33</v>
      </c>
    </row>
    <row r="125" spans="1:4" x14ac:dyDescent="0.25">
      <c r="C125" s="64">
        <f>SUM(C120:C124)</f>
        <v>1</v>
      </c>
      <c r="D125" s="4">
        <f>SUM(D120:D124)</f>
        <v>168</v>
      </c>
    </row>
    <row r="126" spans="1:4" ht="15.75" x14ac:dyDescent="0.25">
      <c r="A126" t="s">
        <v>240</v>
      </c>
      <c r="B126" s="59" t="s">
        <v>321</v>
      </c>
      <c r="C126" s="58">
        <f>D126/D131</f>
        <v>0</v>
      </c>
      <c r="D126" s="59">
        <v>0</v>
      </c>
    </row>
    <row r="127" spans="1:4" ht="15.75" x14ac:dyDescent="0.25">
      <c r="B127" s="59" t="s">
        <v>322</v>
      </c>
      <c r="C127" s="58">
        <f>D127/D131</f>
        <v>2.3809523809523808E-2</v>
      </c>
      <c r="D127" s="59">
        <v>4</v>
      </c>
    </row>
    <row r="128" spans="1:4" ht="15.75" x14ac:dyDescent="0.25">
      <c r="B128" s="59" t="s">
        <v>323</v>
      </c>
      <c r="C128" s="58">
        <f>D128/D131</f>
        <v>0.16666666666666666</v>
      </c>
      <c r="D128" s="59">
        <v>28</v>
      </c>
    </row>
    <row r="129" spans="1:4" ht="15.75" x14ac:dyDescent="0.25">
      <c r="B129" s="59" t="s">
        <v>324</v>
      </c>
      <c r="C129" s="58">
        <f>D129/D131</f>
        <v>0.41666666666666669</v>
      </c>
      <c r="D129" s="59">
        <v>70</v>
      </c>
    </row>
    <row r="130" spans="1:4" ht="15.75" x14ac:dyDescent="0.25">
      <c r="B130" s="59" t="s">
        <v>325</v>
      </c>
      <c r="C130" s="58">
        <f>D130/D131</f>
        <v>0.39285714285714285</v>
      </c>
      <c r="D130" s="59">
        <v>66</v>
      </c>
    </row>
    <row r="131" spans="1:4" x14ac:dyDescent="0.25">
      <c r="C131" s="64">
        <f>SUM(C126:C130)</f>
        <v>1</v>
      </c>
      <c r="D131" s="4">
        <f>SUM(D126:D130)</f>
        <v>168</v>
      </c>
    </row>
    <row r="132" spans="1:4" ht="15.75" x14ac:dyDescent="0.25">
      <c r="A132" t="s">
        <v>327</v>
      </c>
      <c r="B132" s="59" t="s">
        <v>321</v>
      </c>
      <c r="C132" s="58">
        <f>D132/D137</f>
        <v>1.7857142857142856E-2</v>
      </c>
      <c r="D132" s="59">
        <v>3</v>
      </c>
    </row>
    <row r="133" spans="1:4" ht="15.75" x14ac:dyDescent="0.25">
      <c r="B133" s="59" t="s">
        <v>322</v>
      </c>
      <c r="C133" s="58">
        <f>D133/D137</f>
        <v>0.20833333333333334</v>
      </c>
      <c r="D133" s="59">
        <v>35</v>
      </c>
    </row>
    <row r="134" spans="1:4" ht="15.75" x14ac:dyDescent="0.25">
      <c r="B134" s="59" t="s">
        <v>323</v>
      </c>
      <c r="C134" s="58">
        <f>D134/D137</f>
        <v>0.22619047619047619</v>
      </c>
      <c r="D134" s="59">
        <v>38</v>
      </c>
    </row>
    <row r="135" spans="1:4" ht="15.75" x14ac:dyDescent="0.25">
      <c r="B135" s="59" t="s">
        <v>324</v>
      </c>
      <c r="C135" s="58">
        <f>D135/D137</f>
        <v>0.4107142857142857</v>
      </c>
      <c r="D135" s="59">
        <v>69</v>
      </c>
    </row>
    <row r="136" spans="1:4" ht="15.75" x14ac:dyDescent="0.25">
      <c r="B136" s="59" t="s">
        <v>325</v>
      </c>
      <c r="C136" s="58">
        <f>D136/D137</f>
        <v>0.13690476190476192</v>
      </c>
      <c r="D136" s="59">
        <v>23</v>
      </c>
    </row>
    <row r="137" spans="1:4" x14ac:dyDescent="0.25">
      <c r="C137" s="64">
        <f>SUM(C132:C136)</f>
        <v>1</v>
      </c>
      <c r="D137" s="4">
        <f>SUM(D132:D136)</f>
        <v>168</v>
      </c>
    </row>
    <row r="138" spans="1:4" ht="15.75" x14ac:dyDescent="0.25">
      <c r="A138" t="s">
        <v>328</v>
      </c>
      <c r="B138" s="59" t="s">
        <v>321</v>
      </c>
      <c r="C138" s="58">
        <f>D138/D143</f>
        <v>0</v>
      </c>
      <c r="D138" s="59">
        <v>0</v>
      </c>
    </row>
    <row r="139" spans="1:4" ht="15.75" x14ac:dyDescent="0.25">
      <c r="B139" s="59" t="s">
        <v>322</v>
      </c>
      <c r="C139" s="58">
        <f>D139/D143</f>
        <v>1.1904761904761904E-2</v>
      </c>
      <c r="D139" s="59">
        <v>2</v>
      </c>
    </row>
    <row r="140" spans="1:4" ht="15.75" x14ac:dyDescent="0.25">
      <c r="B140" s="59" t="s">
        <v>323</v>
      </c>
      <c r="C140" s="58">
        <f>D140/D143</f>
        <v>0.20238095238095238</v>
      </c>
      <c r="D140" s="59">
        <v>34</v>
      </c>
    </row>
    <row r="141" spans="1:4" ht="15.75" x14ac:dyDescent="0.25">
      <c r="B141" s="59" t="s">
        <v>324</v>
      </c>
      <c r="C141" s="58">
        <f>D141/D143</f>
        <v>0.40476190476190477</v>
      </c>
      <c r="D141" s="59">
        <v>68</v>
      </c>
    </row>
    <row r="142" spans="1:4" ht="15.75" x14ac:dyDescent="0.25">
      <c r="B142" s="59" t="s">
        <v>325</v>
      </c>
      <c r="C142" s="58">
        <f>D142/D143</f>
        <v>0.38095238095238093</v>
      </c>
      <c r="D142" s="59">
        <v>64</v>
      </c>
    </row>
    <row r="143" spans="1:4" x14ac:dyDescent="0.25">
      <c r="C143" s="64">
        <f>SUM(C138:C142)</f>
        <v>1</v>
      </c>
      <c r="D143" s="4">
        <f>SUM(D138:D142)</f>
        <v>168</v>
      </c>
    </row>
    <row r="144" spans="1:4" ht="15.75" x14ac:dyDescent="0.25">
      <c r="A144" t="s">
        <v>329</v>
      </c>
      <c r="B144" s="59" t="s">
        <v>321</v>
      </c>
      <c r="C144" s="58">
        <f>D144/D149</f>
        <v>0</v>
      </c>
      <c r="D144" s="59">
        <v>0</v>
      </c>
    </row>
    <row r="145" spans="1:4" ht="15.75" x14ac:dyDescent="0.25">
      <c r="B145" s="59" t="s">
        <v>322</v>
      </c>
      <c r="C145" s="58">
        <f>D145/D149</f>
        <v>6.5476190476190479E-2</v>
      </c>
      <c r="D145" s="59">
        <v>11</v>
      </c>
    </row>
    <row r="146" spans="1:4" ht="15.75" x14ac:dyDescent="0.25">
      <c r="B146" s="59" t="s">
        <v>323</v>
      </c>
      <c r="C146" s="58">
        <f>D146/D149</f>
        <v>0.23809523809523808</v>
      </c>
      <c r="D146" s="59">
        <v>40</v>
      </c>
    </row>
    <row r="147" spans="1:4" ht="15.75" x14ac:dyDescent="0.25">
      <c r="B147" s="59" t="s">
        <v>324</v>
      </c>
      <c r="C147" s="58">
        <f>D147/D149</f>
        <v>0.50595238095238093</v>
      </c>
      <c r="D147" s="59">
        <v>85</v>
      </c>
    </row>
    <row r="148" spans="1:4" ht="15.75" x14ac:dyDescent="0.25">
      <c r="B148" s="59" t="s">
        <v>325</v>
      </c>
      <c r="C148" s="58">
        <f>D148/D149</f>
        <v>0.19047619047619047</v>
      </c>
      <c r="D148" s="59">
        <v>32</v>
      </c>
    </row>
    <row r="149" spans="1:4" x14ac:dyDescent="0.25">
      <c r="C149" s="64">
        <f>SUM(C144:C148)</f>
        <v>1</v>
      </c>
      <c r="D149" s="4">
        <f>SUM(D144:D148)</f>
        <v>168</v>
      </c>
    </row>
    <row r="150" spans="1:4" ht="15.75" x14ac:dyDescent="0.25">
      <c r="A150" t="s">
        <v>330</v>
      </c>
      <c r="B150" s="59" t="s">
        <v>321</v>
      </c>
      <c r="C150" s="58">
        <f>D150/D155</f>
        <v>1.1904761904761904E-2</v>
      </c>
      <c r="D150" s="59">
        <v>2</v>
      </c>
    </row>
    <row r="151" spans="1:4" ht="15.75" x14ac:dyDescent="0.25">
      <c r="B151" s="59" t="s">
        <v>322</v>
      </c>
      <c r="C151" s="58">
        <f>D151/D155</f>
        <v>2.976190476190476E-2</v>
      </c>
      <c r="D151" s="59">
        <v>5</v>
      </c>
    </row>
    <row r="152" spans="1:4" ht="15.75" x14ac:dyDescent="0.25">
      <c r="B152" s="59" t="s">
        <v>323</v>
      </c>
      <c r="C152" s="58">
        <f>D152/D155</f>
        <v>0.22619047619047619</v>
      </c>
      <c r="D152" s="59">
        <v>38</v>
      </c>
    </row>
    <row r="153" spans="1:4" ht="15.75" x14ac:dyDescent="0.25">
      <c r="B153" s="59" t="s">
        <v>324</v>
      </c>
      <c r="C153" s="58">
        <f>D153/D155</f>
        <v>0.4642857142857143</v>
      </c>
      <c r="D153" s="59">
        <v>78</v>
      </c>
    </row>
    <row r="154" spans="1:4" ht="15.75" x14ac:dyDescent="0.25">
      <c r="B154" s="59" t="s">
        <v>325</v>
      </c>
      <c r="C154" s="58">
        <f>D154/D155</f>
        <v>0.26785714285714285</v>
      </c>
      <c r="D154" s="59">
        <v>45</v>
      </c>
    </row>
    <row r="155" spans="1:4" x14ac:dyDescent="0.25">
      <c r="C155" s="64">
        <f>SUM(C150:C154)</f>
        <v>1</v>
      </c>
      <c r="D155" s="4">
        <f>SUM(D150:D154)</f>
        <v>168</v>
      </c>
    </row>
    <row r="156" spans="1:4" ht="15.75" x14ac:dyDescent="0.25">
      <c r="A156" t="s">
        <v>245</v>
      </c>
      <c r="B156" s="59" t="s">
        <v>321</v>
      </c>
      <c r="C156" s="58">
        <f>D156/D161</f>
        <v>1.1904761904761904E-2</v>
      </c>
      <c r="D156" s="59">
        <v>2</v>
      </c>
    </row>
    <row r="157" spans="1:4" ht="15.75" x14ac:dyDescent="0.25">
      <c r="B157" s="59" t="s">
        <v>322</v>
      </c>
      <c r="C157" s="58">
        <f>D157/D161</f>
        <v>1.7857142857142856E-2</v>
      </c>
      <c r="D157" s="59">
        <v>3</v>
      </c>
    </row>
    <row r="158" spans="1:4" ht="15.75" x14ac:dyDescent="0.25">
      <c r="B158" s="59" t="s">
        <v>323</v>
      </c>
      <c r="C158" s="58">
        <f>D158/D161</f>
        <v>0.24404761904761904</v>
      </c>
      <c r="D158" s="59">
        <v>41</v>
      </c>
    </row>
    <row r="159" spans="1:4" ht="15.75" x14ac:dyDescent="0.25">
      <c r="B159" s="59" t="s">
        <v>324</v>
      </c>
      <c r="C159" s="58">
        <f>D159/D161</f>
        <v>0.52380952380952384</v>
      </c>
      <c r="D159" s="59">
        <v>88</v>
      </c>
    </row>
    <row r="160" spans="1:4" ht="15.75" x14ac:dyDescent="0.25">
      <c r="B160" s="59" t="s">
        <v>325</v>
      </c>
      <c r="C160" s="58">
        <f>D160/D161</f>
        <v>0.20238095238095238</v>
      </c>
      <c r="D160" s="59">
        <v>34</v>
      </c>
    </row>
    <row r="161" spans="1:4" x14ac:dyDescent="0.25">
      <c r="C161" s="64">
        <f>SUM(C156:C160)</f>
        <v>1</v>
      </c>
      <c r="D161" s="4">
        <f>SUM(D156:D160)</f>
        <v>168</v>
      </c>
    </row>
    <row r="162" spans="1:4" ht="15.75" x14ac:dyDescent="0.25">
      <c r="A162" t="s">
        <v>246</v>
      </c>
      <c r="B162" s="59" t="s">
        <v>321</v>
      </c>
      <c r="C162" s="58">
        <f>D162/D167</f>
        <v>0</v>
      </c>
      <c r="D162" s="59">
        <v>0</v>
      </c>
    </row>
    <row r="163" spans="1:4" ht="15.75" x14ac:dyDescent="0.25">
      <c r="B163" s="59" t="s">
        <v>322</v>
      </c>
      <c r="C163" s="58">
        <f>D163/D167</f>
        <v>4.1666666666666664E-2</v>
      </c>
      <c r="D163" s="59">
        <v>7</v>
      </c>
    </row>
    <row r="164" spans="1:4" ht="15.75" x14ac:dyDescent="0.25">
      <c r="B164" s="59" t="s">
        <v>323</v>
      </c>
      <c r="C164" s="58">
        <f>D164/D167</f>
        <v>0.14880952380952381</v>
      </c>
      <c r="D164" s="59">
        <v>25</v>
      </c>
    </row>
    <row r="165" spans="1:4" ht="15.75" x14ac:dyDescent="0.25">
      <c r="B165" s="59" t="s">
        <v>324</v>
      </c>
      <c r="C165" s="58">
        <f>D165/D167</f>
        <v>0.47619047619047616</v>
      </c>
      <c r="D165" s="59">
        <v>80</v>
      </c>
    </row>
    <row r="166" spans="1:4" ht="15.75" x14ac:dyDescent="0.25">
      <c r="B166" s="59" t="s">
        <v>325</v>
      </c>
      <c r="C166" s="58">
        <f>D166/D167</f>
        <v>0.33333333333333331</v>
      </c>
      <c r="D166" s="59">
        <v>56</v>
      </c>
    </row>
    <row r="167" spans="1:4" x14ac:dyDescent="0.25">
      <c r="C167" s="64">
        <f>SUM(C162:C166)</f>
        <v>1</v>
      </c>
      <c r="D167" s="4">
        <f>SUM(D162:D166)</f>
        <v>168</v>
      </c>
    </row>
    <row r="168" spans="1:4" ht="15.75" x14ac:dyDescent="0.25">
      <c r="A168" t="s">
        <v>333</v>
      </c>
      <c r="B168" s="59" t="s">
        <v>321</v>
      </c>
      <c r="C168" s="58">
        <f>D168/D173</f>
        <v>5.9523809523809521E-3</v>
      </c>
      <c r="D168" s="59">
        <v>1</v>
      </c>
    </row>
    <row r="169" spans="1:4" ht="15.75" x14ac:dyDescent="0.25">
      <c r="B169" s="59" t="s">
        <v>322</v>
      </c>
      <c r="C169" s="58">
        <f>D169/D173</f>
        <v>5.9523809523809521E-2</v>
      </c>
      <c r="D169" s="59">
        <v>10</v>
      </c>
    </row>
    <row r="170" spans="1:4" ht="15.75" x14ac:dyDescent="0.25">
      <c r="B170" s="59" t="s">
        <v>323</v>
      </c>
      <c r="C170" s="58">
        <f>D170/D173</f>
        <v>0.26190476190476192</v>
      </c>
      <c r="D170" s="59">
        <v>44</v>
      </c>
    </row>
    <row r="171" spans="1:4" ht="15.75" x14ac:dyDescent="0.25">
      <c r="B171" s="59" t="s">
        <v>324</v>
      </c>
      <c r="C171" s="58">
        <f>D171/D173</f>
        <v>0.45833333333333331</v>
      </c>
      <c r="D171" s="59">
        <v>77</v>
      </c>
    </row>
    <row r="172" spans="1:4" ht="15.75" x14ac:dyDescent="0.25">
      <c r="B172" s="59" t="s">
        <v>325</v>
      </c>
      <c r="C172" s="58">
        <f>D172/D173</f>
        <v>0.21428571428571427</v>
      </c>
      <c r="D172" s="59">
        <v>36</v>
      </c>
    </row>
    <row r="173" spans="1:4" x14ac:dyDescent="0.25">
      <c r="C173" s="64">
        <f>SUM(C168:C172)</f>
        <v>1</v>
      </c>
      <c r="D173" s="4">
        <f>SUM(D168:D172)</f>
        <v>168</v>
      </c>
    </row>
    <row r="174" spans="1:4" ht="15.75" x14ac:dyDescent="0.25">
      <c r="A174" t="s">
        <v>334</v>
      </c>
      <c r="B174" s="59" t="s">
        <v>321</v>
      </c>
      <c r="C174" s="58">
        <f>D174/D179</f>
        <v>5.9523809523809521E-3</v>
      </c>
      <c r="D174" s="59">
        <v>1</v>
      </c>
    </row>
    <row r="175" spans="1:4" ht="15.75" x14ac:dyDescent="0.25">
      <c r="B175" s="59" t="s">
        <v>322</v>
      </c>
      <c r="C175" s="58">
        <f>D175/D179</f>
        <v>0.15476190476190477</v>
      </c>
      <c r="D175" s="59">
        <v>26</v>
      </c>
    </row>
    <row r="176" spans="1:4" ht="15.75" x14ac:dyDescent="0.25">
      <c r="B176" s="59" t="s">
        <v>323</v>
      </c>
      <c r="C176" s="58">
        <f>D176/D179</f>
        <v>0.26785714285714285</v>
      </c>
      <c r="D176" s="59">
        <v>45</v>
      </c>
    </row>
    <row r="177" spans="1:4" ht="15.75" x14ac:dyDescent="0.25">
      <c r="B177" s="59" t="s">
        <v>324</v>
      </c>
      <c r="C177" s="58">
        <f>D177/D179</f>
        <v>0.40476190476190477</v>
      </c>
      <c r="D177" s="59">
        <v>68</v>
      </c>
    </row>
    <row r="178" spans="1:4" ht="15.75" x14ac:dyDescent="0.25">
      <c r="B178" s="59" t="s">
        <v>325</v>
      </c>
      <c r="C178" s="58">
        <f>D178/D179</f>
        <v>0.16666666666666666</v>
      </c>
      <c r="D178" s="59">
        <v>28</v>
      </c>
    </row>
    <row r="179" spans="1:4" x14ac:dyDescent="0.25">
      <c r="C179" s="64">
        <f>SUM(C174:C178)</f>
        <v>1</v>
      </c>
      <c r="D179" s="4">
        <f>SUM(D174:D178)</f>
        <v>168</v>
      </c>
    </row>
    <row r="180" spans="1:4" ht="15.75" x14ac:dyDescent="0.25">
      <c r="A180" t="s">
        <v>335</v>
      </c>
      <c r="B180" s="59" t="s">
        <v>321</v>
      </c>
      <c r="C180" s="58">
        <f>D180/D185</f>
        <v>5.9523809523809521E-3</v>
      </c>
      <c r="D180" s="59">
        <v>1</v>
      </c>
    </row>
    <row r="181" spans="1:4" ht="15.75" x14ac:dyDescent="0.25">
      <c r="B181" s="59" t="s">
        <v>322</v>
      </c>
      <c r="C181" s="58">
        <f>D181/D185</f>
        <v>0.10714285714285714</v>
      </c>
      <c r="D181" s="59">
        <v>18</v>
      </c>
    </row>
    <row r="182" spans="1:4" ht="15.75" x14ac:dyDescent="0.25">
      <c r="B182" s="59" t="s">
        <v>323</v>
      </c>
      <c r="C182" s="58">
        <f>D182/D185</f>
        <v>0.3392857142857143</v>
      </c>
      <c r="D182" s="59">
        <v>57</v>
      </c>
    </row>
    <row r="183" spans="1:4" ht="15.75" x14ac:dyDescent="0.25">
      <c r="B183" s="59" t="s">
        <v>324</v>
      </c>
      <c r="C183" s="58">
        <f>D183/D185</f>
        <v>0.4642857142857143</v>
      </c>
      <c r="D183" s="59">
        <v>78</v>
      </c>
    </row>
    <row r="184" spans="1:4" ht="15.75" x14ac:dyDescent="0.25">
      <c r="B184" s="59" t="s">
        <v>325</v>
      </c>
      <c r="C184" s="58">
        <f>D184/D185</f>
        <v>8.3333333333333329E-2</v>
      </c>
      <c r="D184" s="59">
        <v>14</v>
      </c>
    </row>
    <row r="185" spans="1:4" x14ac:dyDescent="0.25">
      <c r="C185" s="64">
        <f>SUM(C180:C184)</f>
        <v>1</v>
      </c>
      <c r="D185" s="4">
        <f>SUM(D180:D184)</f>
        <v>168</v>
      </c>
    </row>
    <row r="186" spans="1:4" ht="15.75" x14ac:dyDescent="0.25">
      <c r="A186" t="s">
        <v>336</v>
      </c>
      <c r="B186" s="59" t="s">
        <v>321</v>
      </c>
      <c r="C186" s="58">
        <f>D186/D191</f>
        <v>1.1904761904761904E-2</v>
      </c>
      <c r="D186" s="59">
        <v>2</v>
      </c>
    </row>
    <row r="187" spans="1:4" ht="15.75" x14ac:dyDescent="0.25">
      <c r="B187" s="59" t="s">
        <v>322</v>
      </c>
      <c r="C187" s="58">
        <f>D187/D191</f>
        <v>4.7619047619047616E-2</v>
      </c>
      <c r="D187" s="59">
        <v>8</v>
      </c>
    </row>
    <row r="188" spans="1:4" ht="15.75" x14ac:dyDescent="0.25">
      <c r="B188" s="59" t="s">
        <v>323</v>
      </c>
      <c r="C188" s="58">
        <f>D188/D191</f>
        <v>0.4107142857142857</v>
      </c>
      <c r="D188" s="59">
        <v>69</v>
      </c>
    </row>
    <row r="189" spans="1:4" ht="15.75" x14ac:dyDescent="0.25">
      <c r="B189" s="59" t="s">
        <v>324</v>
      </c>
      <c r="C189" s="58">
        <f>D189/D191</f>
        <v>0.4642857142857143</v>
      </c>
      <c r="D189" s="59">
        <v>78</v>
      </c>
    </row>
    <row r="190" spans="1:4" ht="15.75" x14ac:dyDescent="0.25">
      <c r="B190" s="59" t="s">
        <v>325</v>
      </c>
      <c r="C190" s="58">
        <f>D190/D191</f>
        <v>6.5476190476190479E-2</v>
      </c>
      <c r="D190" s="59">
        <v>11</v>
      </c>
    </row>
    <row r="191" spans="1:4" x14ac:dyDescent="0.25">
      <c r="C191" s="64">
        <f>SUM(C186:C190)</f>
        <v>1</v>
      </c>
      <c r="D191" s="4">
        <f>SUM(D186:D190)</f>
        <v>168</v>
      </c>
    </row>
    <row r="192" spans="1:4" ht="15.75" x14ac:dyDescent="0.25">
      <c r="A192" t="s">
        <v>337</v>
      </c>
      <c r="B192" s="59" t="s">
        <v>321</v>
      </c>
      <c r="C192" s="58">
        <f>D192/D197</f>
        <v>2.976190476190476E-2</v>
      </c>
      <c r="D192" s="59">
        <v>5</v>
      </c>
    </row>
    <row r="193" spans="1:4" ht="15.75" x14ac:dyDescent="0.25">
      <c r="B193" s="59" t="s">
        <v>322</v>
      </c>
      <c r="C193" s="58">
        <f>D193/D197</f>
        <v>0.19047619047619047</v>
      </c>
      <c r="D193" s="59">
        <v>32</v>
      </c>
    </row>
    <row r="194" spans="1:4" ht="15.75" x14ac:dyDescent="0.25">
      <c r="B194" s="59" t="s">
        <v>323</v>
      </c>
      <c r="C194" s="58">
        <f>D194/D197</f>
        <v>0.42261904761904762</v>
      </c>
      <c r="D194" s="59">
        <v>71</v>
      </c>
    </row>
    <row r="195" spans="1:4" ht="15.75" x14ac:dyDescent="0.25">
      <c r="B195" s="59" t="s">
        <v>324</v>
      </c>
      <c r="C195" s="58">
        <f>D195/D197</f>
        <v>0.30357142857142855</v>
      </c>
      <c r="D195" s="59">
        <v>51</v>
      </c>
    </row>
    <row r="196" spans="1:4" ht="15.75" x14ac:dyDescent="0.25">
      <c r="B196" s="59" t="s">
        <v>325</v>
      </c>
      <c r="C196" s="58">
        <f>D196/D197</f>
        <v>5.3571428571428568E-2</v>
      </c>
      <c r="D196" s="59">
        <v>9</v>
      </c>
    </row>
    <row r="197" spans="1:4" x14ac:dyDescent="0.25">
      <c r="C197" s="64">
        <f>SUM(C192:C196)</f>
        <v>1</v>
      </c>
      <c r="D197" s="4">
        <f>SUM(D192:D196)</f>
        <v>168</v>
      </c>
    </row>
    <row r="198" spans="1:4" ht="15.75" x14ac:dyDescent="0.25">
      <c r="A198" t="s">
        <v>338</v>
      </c>
      <c r="B198" s="59" t="s">
        <v>321</v>
      </c>
      <c r="C198" s="58">
        <f>D198/D203</f>
        <v>0</v>
      </c>
      <c r="D198" s="59">
        <v>0</v>
      </c>
    </row>
    <row r="199" spans="1:4" ht="15.75" x14ac:dyDescent="0.25">
      <c r="B199" s="59" t="s">
        <v>322</v>
      </c>
      <c r="C199" s="58">
        <f>D199/D203</f>
        <v>1.1904761904761904E-2</v>
      </c>
      <c r="D199" s="59">
        <v>2</v>
      </c>
    </row>
    <row r="200" spans="1:4" ht="15.75" x14ac:dyDescent="0.25">
      <c r="B200" s="59" t="s">
        <v>323</v>
      </c>
      <c r="C200" s="58">
        <f>D200/D203</f>
        <v>0.14880952380952381</v>
      </c>
      <c r="D200" s="59">
        <v>25</v>
      </c>
    </row>
    <row r="201" spans="1:4" ht="15.75" x14ac:dyDescent="0.25">
      <c r="B201" s="59" t="s">
        <v>324</v>
      </c>
      <c r="C201" s="58">
        <f>D201/D203</f>
        <v>0.4107142857142857</v>
      </c>
      <c r="D201" s="59">
        <v>69</v>
      </c>
    </row>
    <row r="202" spans="1:4" ht="15.75" x14ac:dyDescent="0.25">
      <c r="B202" s="59" t="s">
        <v>325</v>
      </c>
      <c r="C202" s="58">
        <f>D202/D203</f>
        <v>0.42857142857142855</v>
      </c>
      <c r="D202" s="59">
        <v>72</v>
      </c>
    </row>
    <row r="203" spans="1:4" x14ac:dyDescent="0.25">
      <c r="C203" s="64">
        <f>SUM(C198:C202)</f>
        <v>1</v>
      </c>
      <c r="D203" s="4">
        <f>SUM(D198:D202)</f>
        <v>168</v>
      </c>
    </row>
    <row r="204" spans="1:4" ht="15.75" x14ac:dyDescent="0.25">
      <c r="A204" t="s">
        <v>339</v>
      </c>
      <c r="B204" s="59" t="s">
        <v>321</v>
      </c>
      <c r="C204" s="58">
        <f>D204/D209</f>
        <v>0</v>
      </c>
      <c r="D204" s="59">
        <v>0</v>
      </c>
    </row>
    <row r="205" spans="1:4" ht="15.75" x14ac:dyDescent="0.25">
      <c r="B205" s="59" t="s">
        <v>322</v>
      </c>
      <c r="C205" s="58">
        <f>D205/D209</f>
        <v>5.3571428571428568E-2</v>
      </c>
      <c r="D205" s="59">
        <v>9</v>
      </c>
    </row>
    <row r="206" spans="1:4" ht="15.75" x14ac:dyDescent="0.25">
      <c r="B206" s="59" t="s">
        <v>323</v>
      </c>
      <c r="C206" s="58">
        <f>D206/D209</f>
        <v>0.20833333333333334</v>
      </c>
      <c r="D206" s="59">
        <v>35</v>
      </c>
    </row>
    <row r="207" spans="1:4" ht="15.75" x14ac:dyDescent="0.25">
      <c r="B207" s="59" t="s">
        <v>324</v>
      </c>
      <c r="C207" s="58">
        <f>D207/D209</f>
        <v>0.3392857142857143</v>
      </c>
      <c r="D207" s="59">
        <v>57</v>
      </c>
    </row>
    <row r="208" spans="1:4" ht="15.75" x14ac:dyDescent="0.25">
      <c r="B208" s="59" t="s">
        <v>325</v>
      </c>
      <c r="C208" s="58">
        <f>D208/D209</f>
        <v>0.39880952380952384</v>
      </c>
      <c r="D208" s="59">
        <v>67</v>
      </c>
    </row>
    <row r="209" spans="1:4" x14ac:dyDescent="0.25">
      <c r="C209" s="64">
        <f>SUM(C204:C208)</f>
        <v>1</v>
      </c>
      <c r="D209" s="4">
        <f>SUM(D204:D208)</f>
        <v>168</v>
      </c>
    </row>
    <row r="210" spans="1:4" ht="15.75" x14ac:dyDescent="0.25">
      <c r="A210" t="s">
        <v>340</v>
      </c>
      <c r="B210" s="59" t="s">
        <v>321</v>
      </c>
      <c r="C210" s="58">
        <f>D210/D215</f>
        <v>0</v>
      </c>
      <c r="D210" s="59">
        <v>0</v>
      </c>
    </row>
    <row r="211" spans="1:4" ht="15.75" x14ac:dyDescent="0.25">
      <c r="B211" s="59" t="s">
        <v>322</v>
      </c>
      <c r="C211" s="58">
        <f>D211/D215</f>
        <v>4.1666666666666664E-2</v>
      </c>
      <c r="D211" s="59">
        <v>7</v>
      </c>
    </row>
    <row r="212" spans="1:4" ht="15.75" x14ac:dyDescent="0.25">
      <c r="B212" s="59" t="s">
        <v>323</v>
      </c>
      <c r="C212" s="58">
        <f>D212/D215</f>
        <v>0.3392857142857143</v>
      </c>
      <c r="D212" s="59">
        <v>57</v>
      </c>
    </row>
    <row r="213" spans="1:4" ht="15.75" x14ac:dyDescent="0.25">
      <c r="B213" s="59" t="s">
        <v>324</v>
      </c>
      <c r="C213" s="58">
        <f>D213/D215</f>
        <v>0.50595238095238093</v>
      </c>
      <c r="D213" s="59">
        <v>85</v>
      </c>
    </row>
    <row r="214" spans="1:4" ht="15.75" x14ac:dyDescent="0.25">
      <c r="B214" s="59" t="s">
        <v>325</v>
      </c>
      <c r="C214" s="58">
        <f>D214/D215</f>
        <v>0.1130952380952381</v>
      </c>
      <c r="D214" s="59">
        <v>19</v>
      </c>
    </row>
    <row r="215" spans="1:4" x14ac:dyDescent="0.25">
      <c r="C215" s="64">
        <f>SUM(C210:C214)</f>
        <v>1</v>
      </c>
      <c r="D215" s="4">
        <f>SUM(D210:D214)</f>
        <v>168</v>
      </c>
    </row>
    <row r="216" spans="1:4" ht="15.75" x14ac:dyDescent="0.25">
      <c r="A216" t="s">
        <v>341</v>
      </c>
      <c r="B216" s="59" t="s">
        <v>321</v>
      </c>
      <c r="C216" s="58">
        <f>D216/D221</f>
        <v>1.7857142857142856E-2</v>
      </c>
      <c r="D216" s="59">
        <v>3</v>
      </c>
    </row>
    <row r="217" spans="1:4" ht="15.75" x14ac:dyDescent="0.25">
      <c r="B217" s="59" t="s">
        <v>322</v>
      </c>
      <c r="C217" s="58">
        <f>D217/D221</f>
        <v>7.7380952380952384E-2</v>
      </c>
      <c r="D217" s="59">
        <v>13</v>
      </c>
    </row>
    <row r="218" spans="1:4" ht="15.75" x14ac:dyDescent="0.25">
      <c r="B218" s="59" t="s">
        <v>323</v>
      </c>
      <c r="C218" s="58">
        <f>D218/D221</f>
        <v>0.30357142857142855</v>
      </c>
      <c r="D218" s="59">
        <v>51</v>
      </c>
    </row>
    <row r="219" spans="1:4" ht="15.75" x14ac:dyDescent="0.25">
      <c r="B219" s="59" t="s">
        <v>324</v>
      </c>
      <c r="C219" s="58">
        <f>D219/D221</f>
        <v>0.33333333333333331</v>
      </c>
      <c r="D219" s="59">
        <v>56</v>
      </c>
    </row>
    <row r="220" spans="1:4" ht="15.75" x14ac:dyDescent="0.25">
      <c r="B220" s="59" t="s">
        <v>325</v>
      </c>
      <c r="C220" s="58">
        <f>D220/D221</f>
        <v>0.26785714285714285</v>
      </c>
      <c r="D220" s="59">
        <v>45</v>
      </c>
    </row>
    <row r="221" spans="1:4" x14ac:dyDescent="0.25">
      <c r="C221" s="64">
        <f>SUM(C216:C220)</f>
        <v>1</v>
      </c>
      <c r="D221" s="4">
        <f>SUM(D216:D220)</f>
        <v>168</v>
      </c>
    </row>
    <row r="222" spans="1:4" ht="15.75" x14ac:dyDescent="0.25">
      <c r="A222" t="s">
        <v>342</v>
      </c>
      <c r="B222" s="59" t="s">
        <v>321</v>
      </c>
      <c r="C222" s="58">
        <f>D222/D227</f>
        <v>0</v>
      </c>
      <c r="D222" s="59">
        <v>0</v>
      </c>
    </row>
    <row r="223" spans="1:4" ht="15.75" x14ac:dyDescent="0.25">
      <c r="B223" s="59" t="s">
        <v>322</v>
      </c>
      <c r="C223" s="58">
        <f>D223/D227</f>
        <v>3.5714285714285712E-2</v>
      </c>
      <c r="D223" s="59">
        <v>6</v>
      </c>
    </row>
    <row r="224" spans="1:4" ht="15.75" x14ac:dyDescent="0.25">
      <c r="B224" s="59" t="s">
        <v>323</v>
      </c>
      <c r="C224" s="58">
        <f>D224/D227</f>
        <v>0.27380952380952384</v>
      </c>
      <c r="D224" s="59">
        <v>46</v>
      </c>
    </row>
    <row r="225" spans="1:4" ht="15.75" x14ac:dyDescent="0.25">
      <c r="B225" s="59" t="s">
        <v>324</v>
      </c>
      <c r="C225" s="58">
        <f>D225/D227</f>
        <v>0.55952380952380953</v>
      </c>
      <c r="D225" s="59">
        <v>94</v>
      </c>
    </row>
    <row r="226" spans="1:4" ht="15.75" x14ac:dyDescent="0.25">
      <c r="B226" s="59" t="s">
        <v>325</v>
      </c>
      <c r="C226" s="58">
        <f>D226/D227</f>
        <v>0.13095238095238096</v>
      </c>
      <c r="D226" s="59">
        <v>22</v>
      </c>
    </row>
    <row r="227" spans="1:4" x14ac:dyDescent="0.25">
      <c r="C227" s="64">
        <f>SUM(C222:C226)</f>
        <v>1</v>
      </c>
      <c r="D227" s="4">
        <f>SUM(D222:D226)</f>
        <v>168</v>
      </c>
    </row>
    <row r="228" spans="1:4" ht="15.75" x14ac:dyDescent="0.25">
      <c r="A228" t="s">
        <v>343</v>
      </c>
      <c r="B228" s="59" t="s">
        <v>321</v>
      </c>
      <c r="C228" s="58">
        <f>D228/D233</f>
        <v>5.9523809523809521E-3</v>
      </c>
      <c r="D228" s="59">
        <v>1</v>
      </c>
    </row>
    <row r="229" spans="1:4" ht="15.75" x14ac:dyDescent="0.25">
      <c r="B229" s="59" t="s">
        <v>322</v>
      </c>
      <c r="C229" s="58">
        <f>D229/D233</f>
        <v>5.9523809523809521E-2</v>
      </c>
      <c r="D229" s="59">
        <v>10</v>
      </c>
    </row>
    <row r="230" spans="1:4" ht="15.75" x14ac:dyDescent="0.25">
      <c r="B230" s="59" t="s">
        <v>323</v>
      </c>
      <c r="C230" s="58">
        <f>D230/D233</f>
        <v>0.32142857142857145</v>
      </c>
      <c r="D230" s="59">
        <v>54</v>
      </c>
    </row>
    <row r="231" spans="1:4" ht="15.75" x14ac:dyDescent="0.25">
      <c r="B231" s="59" t="s">
        <v>324</v>
      </c>
      <c r="C231" s="58">
        <f>D231/D233</f>
        <v>0.4642857142857143</v>
      </c>
      <c r="D231" s="59">
        <v>78</v>
      </c>
    </row>
    <row r="232" spans="1:4" ht="15.75" x14ac:dyDescent="0.25">
      <c r="B232" s="59" t="s">
        <v>325</v>
      </c>
      <c r="C232" s="58">
        <f>D232/D233</f>
        <v>0.14880952380952381</v>
      </c>
      <c r="D232" s="59">
        <v>25</v>
      </c>
    </row>
    <row r="233" spans="1:4" x14ac:dyDescent="0.25">
      <c r="C233" s="64">
        <f>SUM(C228:C232)</f>
        <v>1</v>
      </c>
      <c r="D233" s="4">
        <f>SUM(D228:D232)</f>
        <v>168</v>
      </c>
    </row>
    <row r="261" spans="3:4" x14ac:dyDescent="0.25">
      <c r="C261" s="58" t="s">
        <v>255</v>
      </c>
      <c r="D261">
        <v>15056</v>
      </c>
    </row>
    <row r="262" spans="3:4" x14ac:dyDescent="0.25">
      <c r="C262" s="58" t="s">
        <v>351</v>
      </c>
      <c r="D262">
        <v>14932</v>
      </c>
    </row>
    <row r="263" spans="3:4" x14ac:dyDescent="0.25">
      <c r="C263" s="58" t="s">
        <v>352</v>
      </c>
      <c r="D263">
        <v>124</v>
      </c>
    </row>
    <row r="275" spans="3:5" x14ac:dyDescent="0.25">
      <c r="C275" s="58" t="s">
        <v>353</v>
      </c>
    </row>
    <row r="277" spans="3:5" x14ac:dyDescent="0.25">
      <c r="D277" t="s">
        <v>354</v>
      </c>
      <c r="E277">
        <v>27.8</v>
      </c>
    </row>
    <row r="278" spans="3:5" x14ac:dyDescent="0.25">
      <c r="D278" t="s">
        <v>355</v>
      </c>
      <c r="E278">
        <v>28.1</v>
      </c>
    </row>
    <row r="279" spans="3:5" x14ac:dyDescent="0.25">
      <c r="D279" t="s">
        <v>356</v>
      </c>
      <c r="E279" s="66">
        <v>32</v>
      </c>
    </row>
    <row r="280" spans="3:5" x14ac:dyDescent="0.25">
      <c r="D280" t="s">
        <v>357</v>
      </c>
      <c r="E280">
        <v>31.8</v>
      </c>
    </row>
    <row r="281" spans="3:5" x14ac:dyDescent="0.25">
      <c r="D281" t="s">
        <v>358</v>
      </c>
      <c r="E281">
        <v>29.8</v>
      </c>
    </row>
    <row r="282" spans="3:5" x14ac:dyDescent="0.25">
      <c r="D282" t="s">
        <v>359</v>
      </c>
      <c r="E282">
        <v>29.1</v>
      </c>
    </row>
    <row r="283" spans="3:5" x14ac:dyDescent="0.25">
      <c r="D283" t="s">
        <v>360</v>
      </c>
      <c r="E283">
        <v>30.1</v>
      </c>
    </row>
    <row r="284" spans="3:5" x14ac:dyDescent="0.25">
      <c r="D284" t="s">
        <v>361</v>
      </c>
      <c r="E284">
        <v>29.8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topLeftCell="K16" workbookViewId="0">
      <selection activeCell="Q31" sqref="Q31"/>
    </sheetView>
  </sheetViews>
  <sheetFormatPr defaultRowHeight="15" x14ac:dyDescent="0.25"/>
  <cols>
    <col min="17" max="17" width="27.85546875" bestFit="1" customWidth="1"/>
    <col min="18" max="18" width="15" customWidth="1"/>
    <col min="22" max="22" width="18.140625" customWidth="1"/>
    <col min="23" max="23" width="15.5703125" customWidth="1"/>
    <col min="24" max="24" width="16.28515625" customWidth="1"/>
  </cols>
  <sheetData>
    <row r="1" spans="1:35" x14ac:dyDescent="0.25">
      <c r="A1" s="75" t="s">
        <v>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 t="s">
        <v>79</v>
      </c>
      <c r="P1" s="76"/>
      <c r="Q1" s="76"/>
      <c r="R1" s="76"/>
      <c r="S1" s="76"/>
      <c r="T1" s="76"/>
      <c r="U1" s="76"/>
      <c r="V1" s="76"/>
      <c r="W1" s="76"/>
      <c r="X1" s="76"/>
      <c r="Y1" s="76" t="s">
        <v>85</v>
      </c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5" ht="45" x14ac:dyDescent="0.25">
      <c r="A2" s="74" t="s">
        <v>75</v>
      </c>
      <c r="B2" s="74"/>
      <c r="C2" s="74"/>
      <c r="D2" s="74"/>
      <c r="E2" s="74" t="s">
        <v>76</v>
      </c>
      <c r="F2" s="74"/>
      <c r="G2" s="74"/>
      <c r="H2" s="74"/>
      <c r="I2" s="74" t="s">
        <v>77</v>
      </c>
      <c r="J2" s="74"/>
      <c r="K2" s="74" t="s">
        <v>78</v>
      </c>
      <c r="L2" s="74"/>
      <c r="M2" s="74"/>
      <c r="N2" s="74"/>
      <c r="O2" s="74" t="s">
        <v>80</v>
      </c>
      <c r="P2" s="74"/>
      <c r="Q2" s="16" t="s">
        <v>373</v>
      </c>
      <c r="R2" s="67" t="s">
        <v>374</v>
      </c>
      <c r="S2" s="78" t="s">
        <v>375</v>
      </c>
      <c r="T2" s="79"/>
      <c r="U2" s="80" t="s">
        <v>372</v>
      </c>
      <c r="V2" s="81"/>
      <c r="W2" s="16" t="s">
        <v>84</v>
      </c>
      <c r="X2" s="17" t="s">
        <v>86</v>
      </c>
      <c r="Y2" s="74" t="s">
        <v>87</v>
      </c>
      <c r="Z2" s="74"/>
      <c r="AA2" s="74" t="s">
        <v>88</v>
      </c>
      <c r="AB2" s="74"/>
      <c r="AC2" s="74"/>
      <c r="AD2" s="74" t="s">
        <v>89</v>
      </c>
      <c r="AE2" s="74"/>
      <c r="AF2" s="74"/>
      <c r="AG2" s="74" t="s">
        <v>90</v>
      </c>
      <c r="AH2" s="74"/>
      <c r="AI2" s="74"/>
    </row>
    <row r="3" spans="1:35" x14ac:dyDescent="0.25">
      <c r="A3" s="15" t="s">
        <v>371</v>
      </c>
      <c r="B3" s="15" t="s">
        <v>269</v>
      </c>
      <c r="C3" s="15" t="s">
        <v>270</v>
      </c>
      <c r="D3" s="15" t="s">
        <v>271</v>
      </c>
      <c r="E3" s="15" t="s">
        <v>273</v>
      </c>
      <c r="F3" s="15" t="s">
        <v>274</v>
      </c>
      <c r="G3" s="15" t="s">
        <v>275</v>
      </c>
      <c r="H3" s="15" t="s">
        <v>276</v>
      </c>
      <c r="I3" s="15" t="s">
        <v>278</v>
      </c>
      <c r="J3" s="15" t="s">
        <v>279</v>
      </c>
      <c r="K3" s="41" t="s">
        <v>280</v>
      </c>
      <c r="L3" s="15" t="s">
        <v>281</v>
      </c>
      <c r="M3" s="15" t="s">
        <v>282</v>
      </c>
      <c r="N3" s="15" t="s">
        <v>283</v>
      </c>
      <c r="O3" s="15" t="s">
        <v>332</v>
      </c>
      <c r="P3" s="15" t="s">
        <v>286</v>
      </c>
      <c r="Q3" s="15" t="s">
        <v>326</v>
      </c>
      <c r="R3" s="15" t="s">
        <v>240</v>
      </c>
      <c r="S3" s="15" t="s">
        <v>327</v>
      </c>
      <c r="T3" s="15" t="s">
        <v>328</v>
      </c>
      <c r="U3" s="15" t="s">
        <v>329</v>
      </c>
      <c r="V3" s="15" t="s">
        <v>330</v>
      </c>
      <c r="W3" s="15" t="s">
        <v>245</v>
      </c>
      <c r="X3" s="15" t="s">
        <v>246</v>
      </c>
      <c r="Y3" s="15" t="s">
        <v>333</v>
      </c>
      <c r="Z3" s="15" t="s">
        <v>334</v>
      </c>
      <c r="AA3" s="15" t="s">
        <v>335</v>
      </c>
      <c r="AB3" s="15" t="s">
        <v>336</v>
      </c>
      <c r="AC3" s="15" t="s">
        <v>337</v>
      </c>
      <c r="AD3" s="15" t="s">
        <v>338</v>
      </c>
      <c r="AE3" s="15" t="s">
        <v>339</v>
      </c>
      <c r="AF3" s="15" t="s">
        <v>340</v>
      </c>
      <c r="AG3" s="15" t="s">
        <v>341</v>
      </c>
      <c r="AH3" s="15" t="s">
        <v>342</v>
      </c>
      <c r="AI3" s="15" t="s">
        <v>343</v>
      </c>
    </row>
    <row r="7" spans="1:35" x14ac:dyDescent="0.25">
      <c r="P7" s="2" t="s">
        <v>230</v>
      </c>
      <c r="Q7" s="2" t="s">
        <v>231</v>
      </c>
      <c r="R7" s="4" t="s">
        <v>232</v>
      </c>
    </row>
    <row r="8" spans="1:35" x14ac:dyDescent="0.25">
      <c r="P8" s="2" t="s">
        <v>233</v>
      </c>
      <c r="Q8" s="2" t="s">
        <v>234</v>
      </c>
    </row>
    <row r="9" spans="1:35" x14ac:dyDescent="0.25">
      <c r="P9" s="2" t="s">
        <v>235</v>
      </c>
      <c r="Q9" s="2" t="s">
        <v>236</v>
      </c>
    </row>
    <row r="10" spans="1:35" x14ac:dyDescent="0.25">
      <c r="P10" s="2" t="s">
        <v>344</v>
      </c>
      <c r="Q10" s="2" t="s">
        <v>237</v>
      </c>
    </row>
    <row r="11" spans="1:35" x14ac:dyDescent="0.25">
      <c r="P11" s="43" t="s">
        <v>345</v>
      </c>
      <c r="Q11" s="43" t="s">
        <v>238</v>
      </c>
      <c r="R11" s="4" t="s">
        <v>239</v>
      </c>
    </row>
    <row r="12" spans="1:35" x14ac:dyDescent="0.25">
      <c r="P12" s="43" t="s">
        <v>326</v>
      </c>
      <c r="Q12" s="43" t="s">
        <v>368</v>
      </c>
    </row>
    <row r="13" spans="1:35" x14ac:dyDescent="0.25">
      <c r="P13" s="43" t="s">
        <v>240</v>
      </c>
      <c r="Q13" s="43" t="s">
        <v>241</v>
      </c>
    </row>
    <row r="14" spans="1:35" x14ac:dyDescent="0.25">
      <c r="P14" s="43" t="s">
        <v>242</v>
      </c>
      <c r="Q14" s="43" t="s">
        <v>243</v>
      </c>
    </row>
    <row r="15" spans="1:35" x14ac:dyDescent="0.25">
      <c r="P15" s="43" t="s">
        <v>244</v>
      </c>
      <c r="Q15" s="43" t="s">
        <v>369</v>
      </c>
    </row>
    <row r="16" spans="1:35" x14ac:dyDescent="0.25">
      <c r="P16" s="43" t="s">
        <v>245</v>
      </c>
      <c r="Q16" s="43" t="s">
        <v>247</v>
      </c>
    </row>
    <row r="17" spans="16:18" x14ac:dyDescent="0.25">
      <c r="P17" s="43" t="s">
        <v>246</v>
      </c>
      <c r="Q17" s="43" t="s">
        <v>370</v>
      </c>
    </row>
    <row r="18" spans="16:18" x14ac:dyDescent="0.25">
      <c r="P18" s="44" t="s">
        <v>346</v>
      </c>
      <c r="Q18" s="44" t="s">
        <v>248</v>
      </c>
      <c r="R18" s="4" t="s">
        <v>249</v>
      </c>
    </row>
    <row r="19" spans="16:18" x14ac:dyDescent="0.25">
      <c r="P19" s="44" t="s">
        <v>348</v>
      </c>
      <c r="Q19" s="44" t="s">
        <v>250</v>
      </c>
    </row>
    <row r="20" spans="16:18" x14ac:dyDescent="0.25">
      <c r="P20" s="44" t="s">
        <v>349</v>
      </c>
      <c r="Q20" s="44" t="s">
        <v>251</v>
      </c>
    </row>
    <row r="21" spans="16:18" x14ac:dyDescent="0.25">
      <c r="P21" s="44" t="s">
        <v>350</v>
      </c>
      <c r="Q21" s="44" t="s">
        <v>252</v>
      </c>
    </row>
    <row r="23" spans="16:18" x14ac:dyDescent="0.25">
      <c r="P23" s="44" t="s">
        <v>347</v>
      </c>
    </row>
  </sheetData>
  <mergeCells count="14">
    <mergeCell ref="A1:N1"/>
    <mergeCell ref="O1:X1"/>
    <mergeCell ref="Y1:AI1"/>
    <mergeCell ref="A2:D2"/>
    <mergeCell ref="E2:H2"/>
    <mergeCell ref="I2:J2"/>
    <mergeCell ref="K2:N2"/>
    <mergeCell ref="O2:P2"/>
    <mergeCell ref="Y2:Z2"/>
    <mergeCell ref="AA2:AC2"/>
    <mergeCell ref="AD2:AF2"/>
    <mergeCell ref="AG2:AI2"/>
    <mergeCell ref="S2:T2"/>
    <mergeCell ref="U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Rekap Respon detil</vt:lpstr>
      <vt:lpstr>No variabel dan Dimensi</vt:lpstr>
      <vt:lpstr>Analisis Deskriptif</vt:lpstr>
      <vt:lpstr>Top 20 generik produsen</vt:lpstr>
      <vt:lpstr>jumlah sampling kuota</vt:lpstr>
      <vt:lpstr>Persentase rekap respon per dim</vt:lpstr>
      <vt:lpstr>Keterangan Variabel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Fitriyani</dc:creator>
  <cp:lastModifiedBy>Yuli Fitriyani</cp:lastModifiedBy>
  <dcterms:created xsi:type="dcterms:W3CDTF">2019-10-04T06:28:22Z</dcterms:created>
  <dcterms:modified xsi:type="dcterms:W3CDTF">2020-02-13T04:07:24Z</dcterms:modified>
</cp:coreProperties>
</file>